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" windowWidth="11805" windowHeight="520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<sst xmlns="http://schemas.openxmlformats.org/spreadsheetml/2006/main" count="511" uniqueCount="410">
  <si>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</si>
  <si>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</si>
  <si>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</si>
  <si>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</si>
  <si>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</si>
  <si>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</si>
  <si>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</si>
  <si>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</si>
  <si>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</si>
  <si>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</si>
  <si>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</si>
  <si>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</si>
  <si>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</si>
  <si>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</si>
  <si>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</si>
  <si>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</si>
  <si>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</si>
  <si>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</si>
  <si>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</si>
  <si>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</si>
  <si>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</si>
  <si>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</si>
  <si>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</si>
  <si>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</si>
  <si>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</si>
  <si>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</si>
  <si>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</si>
  <si>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</si>
  <si>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</si>
  <si>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</si>
  <si>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</si>
  <si>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</si>
  <si>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</si>
  <si>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</si>
  <si>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</si>
  <si>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</si>
  <si>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</si>
  <si>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</si>
  <si>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</si>
  <si>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</si>
  <si>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</si>
  <si>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</si>
  <si>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</si>
  <si>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</si>
  <si>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</si>
  <si>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</si>
  <si>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</si>
  <si>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</si>
  <si>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</si>
  <si>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</si>
  <si>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</si>
  <si>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</si>
  <si>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</si>
  <si>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</si>
  <si>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</si>
  <si>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</si>
  <si>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</si>
  <si>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</si>
  <si>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</si>
  <si>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</si>
  <si>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</si>
  <si>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</si>
  <si>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</si>
  <si>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</si>
  <si>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</si>
  <si>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</si>
  <si>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</si>
  <si>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</si>
  <si>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</si>
  <si>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</si>
  <si>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</si>
  <si>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</si>
  <si>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</si>
  <si>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</si>
  <si>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</si>
  <si>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</si>
  <si>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</si>
  <si>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</si>
  <si>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</si>
  <si>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</si>
  <si>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</si>
  <si>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</si>
  <si>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</si>
  <si>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</si>
  <si>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</si>
  <si>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</si>
  <si>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</si>
  <si>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</si>
  <si>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</si>
  <si>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</si>
  <si>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</si>
  <si>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</si>
  <si>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</si>
  <si>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</si>
  <si>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</si>
  <si>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</si>
  <si>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</si>
  <si>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</si>
  <si>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</si>
  <si>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</si>
  <si>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</si>
  <si>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</si>
  <si>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</si>
  <si>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</si>
  <si>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</si>
  <si>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</si>
  <si>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</si>
  <si>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</si>
  <si>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</si>
  <si>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</si>
  <si>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</si>
  <si>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</si>
  <si>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</si>
  <si>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</si>
  <si>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</si>
  <si>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</si>
  <si>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</si>
  <si>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</si>
  <si>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</si>
  <si>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</si>
  <si>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</si>
  <si>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</si>
  <si>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</si>
  <si>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</si>
  <si>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</si>
  <si>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</si>
  <si>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</si>
  <si>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</si>
  <si>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</si>
  <si>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</si>
  <si>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</si>
  <si>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</si>
  <si>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</si>
  <si>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</si>
  <si>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</si>
  <si>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</si>
  <si>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</si>
  <si>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</si>
  <si>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</si>
  <si>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</si>
  <si>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</si>
  <si>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</si>
  <si>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</si>
  <si>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</si>
  <si>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</si>
  <si>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</si>
  <si>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</si>
  <si>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</si>
  <si>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</si>
  <si>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</si>
  <si>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</si>
  <si>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</si>
  <si>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</si>
  <si>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</si>
  <si>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</si>
  <si>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</si>
  <si>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</si>
  <si>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</si>
  <si>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</si>
  <si>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</si>
  <si>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</si>
  <si>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</si>
  <si>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</si>
  <si>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</si>
  <si>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</si>
  <si>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</si>
  <si>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</si>
  <si>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</si>
  <si>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</si>
  <si>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</si>
  <si>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</si>
  <si>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</si>
  <si>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</si>
  <si>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</si>
  <si>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</si>
  <si>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</si>
  <si>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</si>
  <si>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</si>
  <si>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</si>
  <si>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</si>
  <si>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</si>
  <si>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</si>
  <si>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</si>
  <si>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</si>
  <si>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</si>
  <si>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</si>
  <si>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</si>
  <si>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</si>
  <si>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</si>
  <si>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</si>
  <si>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</si>
  <si>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</si>
  <si>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</si>
  <si>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</si>
  <si>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</si>
  <si>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</si>
  <si>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</si>
  <si>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</si>
  <si>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</si>
  <si>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</si>
  <si>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</si>
  <si>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</si>
  <si>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</si>
  <si>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</si>
  <si>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</si>
  <si>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</si>
  <si>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</si>
  <si>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</si>
  <si>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</si>
  <si>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</si>
  <si>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</si>
  <si>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</si>
  <si>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</si>
  <si>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</si>
  <si>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</si>
  <si>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</si>
  <si>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</si>
  <si>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</si>
  <si>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</si>
  <si>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</si>
  <si>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</si>
  <si>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001 0309 23 9 0309 244 310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</si>
  <si>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</si>
  <si>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</si>
  <si>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</si>
  <si>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</si>
  <si>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</si>
  <si>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</si>
  <si>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</si>
  <si>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</si>
  <si>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</si>
  <si>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</si>
  <si>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</si>
  <si>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</si>
  <si>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</si>
  <si>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</si>
  <si>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</si>
  <si>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</si>
  <si>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</si>
  <si>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</si>
  <si>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</si>
  <si>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</si>
  <si>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</si>
  <si>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</si>
  <si>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</si>
  <si>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</si>
  <si>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</si>
  <si>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</si>
  <si>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</si>
  <si>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</si>
  <si>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</si>
  <si>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</si>
  <si>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</si>
  <si>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</si>
  <si>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</si>
  <si>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</si>
  <si>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</si>
  <si>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</si>
  <si>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</si>
  <si>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</si>
  <si>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</si>
  <si>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</si>
  <si>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</si>
  <si>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</si>
  <si>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</si>
  <si>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</si>
  <si>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</si>
  <si>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</si>
  <si>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</si>
  <si>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</si>
  <si>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</si>
  <si>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</si>
  <si>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</si>
  <si>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</si>
  <si>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</si>
  <si>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</si>
  <si>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</si>
  <si>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</si>
  <si>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</si>
  <si>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</si>
  <si>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</si>
  <si>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</si>
  <si>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</si>
  <si>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</si>
  <si>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</si>
  <si>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</si>
  <si>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</si>
  <si>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</si>
  <si>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</si>
  <si>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</si>
  <si>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</si>
  <si>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</si>
  <si>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</si>
  <si>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</si>
  <si>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</si>
  <si>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</si>
  <si>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</si>
  <si>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</si>
  <si>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</si>
  <si>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</si>
  <si>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</si>
  <si>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</si>
  <si>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</si>
  <si>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</si>
  <si>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</si>
  <si>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</si>
  <si>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</si>
  <si>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</si>
  <si>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</si>
  <si>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</si>
  <si>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</si>
  <si>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</si>
  <si>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</si>
  <si>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</si>
  <si>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</si>
  <si>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</si>
  <si>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</si>
  <si>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</si>
  <si>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</si>
  <si>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</si>
  <si>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</si>
  <si>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</si>
  <si>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</si>
  <si>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</si>
  <si>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</si>
  <si>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</si>
  <si>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</si>
  <si>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038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</si>
  <si>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</si>
  <si>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</si>
  <si>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</si>
  <si>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</si>
  <si>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</si>
  <si>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</si>
  <si>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>287</t>
  </si>
  <si>
    <t>288</t>
  </si>
  <si>
    <t>289</t>
  </si>
  <si>
    <t>039</t>
  </si>
  <si>
    <t xml:space="preserve">002 0103  22 2 0014  244 226 </t>
  </si>
  <si>
    <t>18210102020011000110</t>
  </si>
  <si>
    <t>18210604011022000110</t>
  </si>
  <si>
    <t>040</t>
  </si>
  <si>
    <t>041</t>
  </si>
  <si>
    <t xml:space="preserve">001 0113 23 9 0113 831 242 </t>
  </si>
  <si>
    <t>001 0113 23 9 0113 831 290</t>
  </si>
  <si>
    <t xml:space="preserve">001 0309 23 9 0309 244 226 </t>
  </si>
  <si>
    <t xml:space="preserve">001 0502 23 9 0512 244 226 </t>
  </si>
  <si>
    <t>290</t>
  </si>
  <si>
    <t>291</t>
  </si>
  <si>
    <t>292</t>
  </si>
  <si>
    <t>293</t>
  </si>
  <si>
    <t>294</t>
  </si>
  <si>
    <t>Прочие субсидии бюджетам поселений</t>
  </si>
  <si>
    <t>00120202999100000151</t>
  </si>
  <si>
    <t xml:space="preserve">001 0113 24 0 0024 244 310 </t>
  </si>
  <si>
    <t xml:space="preserve">001 0801 23 9 0116 622 241 </t>
  </si>
  <si>
    <t>Безвозмездные перечисления государственным и муниципальным организациям на иные цели</t>
  </si>
  <si>
    <t xml:space="preserve">001 0409 25 0 7013 244 225 </t>
  </si>
  <si>
    <t xml:space="preserve">001 0409 25 0 0025 244 225 </t>
  </si>
  <si>
    <t xml:space="preserve">001 0501 23 9 0501 244 226 </t>
  </si>
  <si>
    <t>18210102010012000110</t>
  </si>
  <si>
    <t>18210606013103000110</t>
  </si>
  <si>
    <t>042</t>
  </si>
  <si>
    <t>043</t>
  </si>
  <si>
    <t>044</t>
  </si>
  <si>
    <t>217</t>
  </si>
  <si>
    <t>218</t>
  </si>
  <si>
    <t>219</t>
  </si>
  <si>
    <t>220</t>
  </si>
  <si>
    <t>221</t>
  </si>
  <si>
    <t>236</t>
  </si>
  <si>
    <t xml:space="preserve">001 0409 25 0 0025 244 226 </t>
  </si>
  <si>
    <t>Прочие безвозмездные поступления</t>
  </si>
  <si>
    <t>00120705030100000151</t>
  </si>
  <si>
    <t>18210102020012000110</t>
  </si>
  <si>
    <t>045</t>
  </si>
  <si>
    <t>046</t>
  </si>
  <si>
    <t xml:space="preserve">001 0113 24 0 0024 244 340 </t>
  </si>
  <si>
    <t xml:space="preserve">001 0203 23 9 0018 244 310 </t>
  </si>
  <si>
    <t xml:space="preserve">001 0501 23 9 0501 630 242 </t>
  </si>
  <si>
    <t xml:space="preserve">001 0503 23 9 0513 244 226 </t>
  </si>
  <si>
    <t>228</t>
  </si>
  <si>
    <t>229</t>
  </si>
  <si>
    <t>279</t>
  </si>
  <si>
    <t>284</t>
  </si>
  <si>
    <t>18210904053101000110</t>
  </si>
  <si>
    <t>047</t>
  </si>
  <si>
    <t>048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</si>
  <si>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</si>
  <si>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</si>
  <si>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 xml:space="preserve">001 0503 23 9 0513 852 290 </t>
  </si>
  <si>
    <t xml:space="preserve">001 0409 239 0409 244 225 </t>
  </si>
  <si>
    <t xml:space="preserve">001 0502 23 9 0502 414 225 </t>
  </si>
  <si>
    <t xml:space="preserve">001 0503 23 9 0513 244 340 </t>
  </si>
  <si>
    <t xml:space="preserve">001 0503 23 9 0513 244 225 </t>
  </si>
  <si>
    <t xml:space="preserve"> </t>
  </si>
  <si>
    <t>на 01.01.2015 г.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</si>
  <si>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</si>
  <si>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</si>
  <si>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049</t>
  </si>
  <si>
    <t>050</t>
  </si>
  <si>
    <t xml:space="preserve">001 0409 239 7078 244 225 </t>
  </si>
  <si>
    <t xml:space="preserve">001 0502 23 9 7078 414 225 </t>
  </si>
  <si>
    <t xml:space="preserve">001 0502 23 9 0502 414 226 </t>
  </si>
  <si>
    <t>282</t>
  </si>
  <si>
    <t>283</t>
  </si>
  <si>
    <t>295</t>
  </si>
  <si>
    <t>296</t>
  </si>
  <si>
    <t>297</t>
  </si>
  <si>
    <t>23 января 2014 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</si>
</sst>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13" fillId="0" borderId="17" xfId="0" applyNumberFormat="1" applyFont="1" applyBorder="1" applyAlignment="1" quotePrefix="1">
      <alignment horizontal="left" vertical="top" wrapText="1"/>
    </xf>
    <xf numFmtId="49" fontId="5" fillId="0" borderId="27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4" fontId="4" fillId="0" borderId="22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4" fontId="4" fillId="0" borderId="27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4" fontId="5" fillId="0" borderId="4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9"/>
  <sheetViews>
    <sheetView showGridLines="0" zoomScalePageLayoutView="0" workbookViewId="0" topLeftCell="A32">
      <selection activeCell="F39" sqref="F3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1"/>
      <c r="B1" s="101"/>
      <c r="C1" s="101"/>
      <c r="D1" s="101"/>
      <c r="E1" s="3"/>
      <c r="F1" s="3"/>
      <c r="G1" s="4"/>
    </row>
    <row r="2" spans="1:7" ht="15.75" thickBot="1">
      <c r="A2" s="101" t="s">
        <v>25</v>
      </c>
      <c r="B2" s="101"/>
      <c r="C2" s="101"/>
      <c r="D2" s="101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102" t="s">
        <v>396</v>
      </c>
      <c r="B4" s="102"/>
      <c r="C4" s="102"/>
      <c r="D4" s="102"/>
      <c r="E4" s="1"/>
      <c r="F4" s="48" t="s">
        <v>7</v>
      </c>
      <c r="G4" s="22">
        <v>42005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29</v>
      </c>
      <c r="I5" s="1"/>
    </row>
    <row r="6" spans="1:9" ht="33.75" customHeight="1">
      <c r="A6" s="103" t="s">
        <v>21</v>
      </c>
      <c r="B6" s="103"/>
      <c r="C6" s="100" t="s">
        <v>26</v>
      </c>
      <c r="D6" s="100"/>
      <c r="E6" s="100"/>
      <c r="F6" s="48" t="s">
        <v>22</v>
      </c>
      <c r="G6" s="36" t="s">
        <v>30</v>
      </c>
      <c r="I6" s="1"/>
    </row>
    <row r="7" spans="1:9" ht="33.75" customHeight="1">
      <c r="A7" s="6" t="s">
        <v>13</v>
      </c>
      <c r="B7" s="100" t="s">
        <v>27</v>
      </c>
      <c r="C7" s="100"/>
      <c r="D7" s="100"/>
      <c r="E7" s="100"/>
      <c r="F7" s="48" t="s">
        <v>328</v>
      </c>
      <c r="G7" s="49" t="s">
        <v>329</v>
      </c>
      <c r="I7" s="1"/>
    </row>
    <row r="8" spans="1:9" ht="12.75">
      <c r="A8" s="6" t="s">
        <v>124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28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07" t="s">
        <v>19</v>
      </c>
      <c r="B10" s="107"/>
      <c r="C10" s="107"/>
      <c r="D10" s="107"/>
      <c r="E10" s="34"/>
      <c r="F10" s="34"/>
      <c r="G10" s="11"/>
    </row>
    <row r="11" spans="1:7" ht="3.75" customHeight="1">
      <c r="A11" s="104" t="s">
        <v>4</v>
      </c>
      <c r="B11" s="97" t="s">
        <v>10</v>
      </c>
      <c r="C11" s="97"/>
      <c r="D11" s="114" t="s">
        <v>16</v>
      </c>
      <c r="E11" s="115"/>
      <c r="F11" s="111" t="s">
        <v>11</v>
      </c>
      <c r="G11" s="108" t="s">
        <v>14</v>
      </c>
    </row>
    <row r="12" spans="1:7" ht="3" customHeight="1">
      <c r="A12" s="105"/>
      <c r="B12" s="98"/>
      <c r="C12" s="98"/>
      <c r="D12" s="116"/>
      <c r="E12" s="117"/>
      <c r="F12" s="112"/>
      <c r="G12" s="109"/>
    </row>
    <row r="13" spans="1:7" ht="3" customHeight="1">
      <c r="A13" s="105"/>
      <c r="B13" s="98"/>
      <c r="C13" s="98"/>
      <c r="D13" s="116"/>
      <c r="E13" s="117"/>
      <c r="F13" s="112"/>
      <c r="G13" s="109"/>
    </row>
    <row r="14" spans="1:7" ht="3" customHeight="1">
      <c r="A14" s="105"/>
      <c r="B14" s="98"/>
      <c r="C14" s="98"/>
      <c r="D14" s="116"/>
      <c r="E14" s="117"/>
      <c r="F14" s="112"/>
      <c r="G14" s="109"/>
    </row>
    <row r="15" spans="1:7" ht="3" customHeight="1">
      <c r="A15" s="105"/>
      <c r="B15" s="98"/>
      <c r="C15" s="98"/>
      <c r="D15" s="116"/>
      <c r="E15" s="117"/>
      <c r="F15" s="112"/>
      <c r="G15" s="109"/>
    </row>
    <row r="16" spans="1:7" ht="3" customHeight="1">
      <c r="A16" s="105"/>
      <c r="B16" s="98"/>
      <c r="C16" s="98"/>
      <c r="D16" s="116"/>
      <c r="E16" s="117"/>
      <c r="F16" s="112"/>
      <c r="G16" s="109"/>
    </row>
    <row r="17" spans="1:7" ht="23.25" customHeight="1">
      <c r="A17" s="106"/>
      <c r="B17" s="99"/>
      <c r="C17" s="99"/>
      <c r="D17" s="118"/>
      <c r="E17" s="119"/>
      <c r="F17" s="113"/>
      <c r="G17" s="110"/>
    </row>
    <row r="18" spans="1:7" ht="12" customHeight="1" thickBot="1">
      <c r="A18" s="17">
        <v>1</v>
      </c>
      <c r="B18" s="18">
        <v>2</v>
      </c>
      <c r="C18" s="50"/>
      <c r="D18" s="122" t="s">
        <v>1</v>
      </c>
      <c r="E18" s="123"/>
      <c r="F18" s="47" t="s">
        <v>2</v>
      </c>
      <c r="G18" s="20" t="s">
        <v>12</v>
      </c>
    </row>
    <row r="19" spans="1:7" ht="12.75">
      <c r="A19" s="93" t="s">
        <v>74</v>
      </c>
      <c r="B19" s="92" t="s">
        <v>9</v>
      </c>
      <c r="C19" s="51" t="s">
        <v>78</v>
      </c>
      <c r="D19" s="120">
        <f>SUM(D21:D59)</f>
        <v>129235974</v>
      </c>
      <c r="E19" s="121"/>
      <c r="F19" s="52">
        <f>SUM(F21:F59)</f>
        <v>128870510.43000002</v>
      </c>
      <c r="G19" s="52">
        <f>SUM(G21:G59)</f>
        <v>-549365.2000000002</v>
      </c>
    </row>
    <row r="20" spans="1:7" ht="12.75">
      <c r="A20" s="89" t="s">
        <v>75</v>
      </c>
      <c r="B20" s="88" t="s">
        <v>31</v>
      </c>
      <c r="C20" s="51"/>
      <c r="D20" s="94"/>
      <c r="E20" s="95"/>
      <c r="F20" s="52"/>
      <c r="G20" s="26">
        <f aca="true" t="shared" si="0" ref="G20:G32">D20-F20</f>
        <v>0</v>
      </c>
    </row>
    <row r="21" spans="1:7" ht="57.75" customHeight="1">
      <c r="A21" s="90" t="s">
        <v>38</v>
      </c>
      <c r="B21" s="88" t="s">
        <v>128</v>
      </c>
      <c r="C21" s="53" t="s">
        <v>79</v>
      </c>
      <c r="D21" s="94">
        <v>16000</v>
      </c>
      <c r="E21" s="95"/>
      <c r="F21" s="52">
        <v>16135</v>
      </c>
      <c r="G21" s="26">
        <f t="shared" si="0"/>
        <v>-135</v>
      </c>
    </row>
    <row r="22" spans="1:7" ht="67.5">
      <c r="A22" s="90" t="s">
        <v>39</v>
      </c>
      <c r="B22" s="88" t="s">
        <v>129</v>
      </c>
      <c r="C22" s="53" t="s">
        <v>104</v>
      </c>
      <c r="D22" s="94">
        <v>6010000</v>
      </c>
      <c r="E22" s="95"/>
      <c r="F22" s="52">
        <v>6045341.24</v>
      </c>
      <c r="G22" s="26">
        <f t="shared" si="0"/>
        <v>-35341.24000000022</v>
      </c>
    </row>
    <row r="23" spans="1:7" ht="46.5" customHeight="1">
      <c r="A23" s="90" t="s">
        <v>40</v>
      </c>
      <c r="B23" s="88" t="s">
        <v>130</v>
      </c>
      <c r="C23" s="53" t="s">
        <v>80</v>
      </c>
      <c r="D23" s="94">
        <v>73500</v>
      </c>
      <c r="E23" s="95"/>
      <c r="F23" s="52">
        <v>71084.91</v>
      </c>
      <c r="G23" s="26">
        <f t="shared" si="0"/>
        <v>2415.0899999999965</v>
      </c>
    </row>
    <row r="24" spans="1:7" ht="69" customHeight="1">
      <c r="A24" s="84" t="s">
        <v>322</v>
      </c>
      <c r="B24" s="88" t="s">
        <v>131</v>
      </c>
      <c r="C24" s="53" t="s">
        <v>323</v>
      </c>
      <c r="D24" s="94">
        <v>10000000</v>
      </c>
      <c r="E24" s="96"/>
      <c r="F24" s="52">
        <v>10000000</v>
      </c>
      <c r="G24" s="26">
        <f t="shared" si="0"/>
        <v>0</v>
      </c>
    </row>
    <row r="25" spans="1:7" ht="69" customHeight="1">
      <c r="A25" s="84" t="s">
        <v>388</v>
      </c>
      <c r="B25" s="88" t="s">
        <v>132</v>
      </c>
      <c r="C25" s="53" t="s">
        <v>389</v>
      </c>
      <c r="D25" s="94">
        <v>421425</v>
      </c>
      <c r="E25" s="96"/>
      <c r="F25" s="52">
        <v>421425</v>
      </c>
      <c r="G25" s="26"/>
    </row>
    <row r="26" spans="1:7" ht="45">
      <c r="A26" s="90" t="s">
        <v>41</v>
      </c>
      <c r="B26" s="88" t="s">
        <v>133</v>
      </c>
      <c r="C26" s="53" t="s">
        <v>105</v>
      </c>
      <c r="D26" s="94">
        <v>40936352.2</v>
      </c>
      <c r="E26" s="95"/>
      <c r="F26" s="52">
        <v>41466930.74</v>
      </c>
      <c r="G26" s="26">
        <f t="shared" si="0"/>
        <v>-530578.5399999991</v>
      </c>
    </row>
    <row r="27" spans="1:7" ht="12.75">
      <c r="A27" s="90" t="s">
        <v>151</v>
      </c>
      <c r="B27" s="88" t="s">
        <v>134</v>
      </c>
      <c r="C27" s="53" t="s">
        <v>150</v>
      </c>
      <c r="D27" s="94">
        <v>475598.8</v>
      </c>
      <c r="E27" s="96"/>
      <c r="F27" s="52">
        <v>475598.8</v>
      </c>
      <c r="G27" s="26">
        <f t="shared" si="0"/>
        <v>0</v>
      </c>
    </row>
    <row r="28" spans="1:7" ht="22.5">
      <c r="A28" s="90" t="s">
        <v>76</v>
      </c>
      <c r="B28" s="88" t="s">
        <v>135</v>
      </c>
      <c r="C28" s="53" t="s">
        <v>81</v>
      </c>
      <c r="D28" s="94">
        <v>7144000</v>
      </c>
      <c r="E28" s="95"/>
      <c r="F28" s="52">
        <v>7144000</v>
      </c>
      <c r="G28" s="26">
        <f t="shared" si="0"/>
        <v>0</v>
      </c>
    </row>
    <row r="29" spans="1:7" ht="33.75">
      <c r="A29" s="90" t="s">
        <v>397</v>
      </c>
      <c r="B29" s="88" t="s">
        <v>286</v>
      </c>
      <c r="C29" s="53" t="s">
        <v>398</v>
      </c>
      <c r="D29" s="94">
        <v>24704340</v>
      </c>
      <c r="E29" s="96"/>
      <c r="F29" s="52">
        <v>24704340</v>
      </c>
      <c r="G29" s="26"/>
    </row>
    <row r="30" spans="1:7" ht="12.75">
      <c r="A30" s="90" t="s">
        <v>352</v>
      </c>
      <c r="B30" s="88" t="s">
        <v>136</v>
      </c>
      <c r="C30" s="53" t="s">
        <v>353</v>
      </c>
      <c r="D30" s="94">
        <v>1807314</v>
      </c>
      <c r="E30" s="96"/>
      <c r="F30" s="52">
        <v>1807314</v>
      </c>
      <c r="G30" s="26">
        <f t="shared" si="0"/>
        <v>0</v>
      </c>
    </row>
    <row r="31" spans="1:7" ht="36" customHeight="1">
      <c r="A31" s="90" t="s">
        <v>42</v>
      </c>
      <c r="B31" s="88" t="s">
        <v>287</v>
      </c>
      <c r="C31" s="53" t="s">
        <v>82</v>
      </c>
      <c r="D31" s="94">
        <v>399444</v>
      </c>
      <c r="E31" s="95"/>
      <c r="F31" s="52">
        <v>399444</v>
      </c>
      <c r="G31" s="26">
        <f>D31-F31</f>
        <v>0</v>
      </c>
    </row>
    <row r="32" spans="1:7" ht="27.75" customHeight="1">
      <c r="A32" s="90" t="s">
        <v>194</v>
      </c>
      <c r="B32" s="88" t="s">
        <v>288</v>
      </c>
      <c r="C32" s="53" t="s">
        <v>193</v>
      </c>
      <c r="D32" s="94">
        <v>1000</v>
      </c>
      <c r="E32" s="96"/>
      <c r="F32" s="52">
        <v>1000</v>
      </c>
      <c r="G32" s="26">
        <f t="shared" si="0"/>
        <v>0</v>
      </c>
    </row>
    <row r="33" spans="1:7" ht="16.5" customHeight="1">
      <c r="A33" s="90" t="s">
        <v>372</v>
      </c>
      <c r="B33" s="88" t="s">
        <v>137</v>
      </c>
      <c r="C33" s="53" t="s">
        <v>373</v>
      </c>
      <c r="D33" s="94">
        <v>118000</v>
      </c>
      <c r="E33" s="96"/>
      <c r="F33" s="52">
        <v>118000</v>
      </c>
      <c r="G33" s="26">
        <f>D33-F33</f>
        <v>0</v>
      </c>
    </row>
    <row r="34" spans="1:7" ht="33.75">
      <c r="A34" s="90" t="s">
        <v>126</v>
      </c>
      <c r="B34" s="88" t="s">
        <v>289</v>
      </c>
      <c r="C34" s="53" t="s">
        <v>127</v>
      </c>
      <c r="D34" s="94"/>
      <c r="E34" s="95"/>
      <c r="F34" s="52">
        <v>-1241404</v>
      </c>
      <c r="G34" s="26"/>
    </row>
    <row r="35" spans="1:7" ht="47.25" customHeight="1">
      <c r="A35" s="91" t="s">
        <v>278</v>
      </c>
      <c r="B35" s="88" t="s">
        <v>138</v>
      </c>
      <c r="C35" s="53" t="s">
        <v>279</v>
      </c>
      <c r="D35" s="94">
        <v>11394.93</v>
      </c>
      <c r="E35" s="95"/>
      <c r="F35" s="52">
        <v>11395.33</v>
      </c>
      <c r="G35" s="26">
        <f>D35-F35</f>
        <v>-0.3999999999996362</v>
      </c>
    </row>
    <row r="36" spans="1:7" ht="50.25" customHeight="1">
      <c r="A36" s="91" t="s">
        <v>278</v>
      </c>
      <c r="B36" s="88" t="s">
        <v>139</v>
      </c>
      <c r="C36" s="53" t="s">
        <v>280</v>
      </c>
      <c r="D36" s="94">
        <v>256.99</v>
      </c>
      <c r="E36" s="95"/>
      <c r="F36" s="52">
        <v>256.99</v>
      </c>
      <c r="G36" s="26">
        <f>D36-F36</f>
        <v>0</v>
      </c>
    </row>
    <row r="37" spans="1:7" ht="46.5" customHeight="1">
      <c r="A37" s="91" t="s">
        <v>278</v>
      </c>
      <c r="B37" s="88" t="s">
        <v>140</v>
      </c>
      <c r="C37" s="53" t="s">
        <v>281</v>
      </c>
      <c r="D37" s="94">
        <v>17348.08</v>
      </c>
      <c r="E37" s="95"/>
      <c r="F37" s="52">
        <v>19521.62</v>
      </c>
      <c r="G37" s="26">
        <f>D37-F37</f>
        <v>-2173.5399999999972</v>
      </c>
    </row>
    <row r="38" spans="1:7" ht="49.5" customHeight="1">
      <c r="A38" s="91" t="s">
        <v>278</v>
      </c>
      <c r="B38" s="88" t="s">
        <v>290</v>
      </c>
      <c r="C38" s="53" t="s">
        <v>282</v>
      </c>
      <c r="D38" s="94"/>
      <c r="E38" s="95"/>
      <c r="F38" s="52">
        <v>-980.48</v>
      </c>
      <c r="G38" s="26"/>
    </row>
    <row r="39" spans="1:7" ht="78" customHeight="1">
      <c r="A39" s="91" t="s">
        <v>191</v>
      </c>
      <c r="B39" s="88" t="s">
        <v>291</v>
      </c>
      <c r="C39" s="53" t="s">
        <v>102</v>
      </c>
      <c r="D39" s="94">
        <v>9200000</v>
      </c>
      <c r="E39" s="95"/>
      <c r="F39" s="52">
        <v>9075144.8</v>
      </c>
      <c r="G39" s="26">
        <f>D39-F39</f>
        <v>124855.19999999925</v>
      </c>
    </row>
    <row r="40" spans="1:7" ht="57.75" customHeight="1">
      <c r="A40" s="90" t="s">
        <v>77</v>
      </c>
      <c r="B40" s="88" t="s">
        <v>292</v>
      </c>
      <c r="C40" s="53" t="s">
        <v>360</v>
      </c>
      <c r="D40" s="44"/>
      <c r="E40" s="61"/>
      <c r="F40" s="52">
        <v>8.68</v>
      </c>
      <c r="G40" s="26"/>
    </row>
    <row r="41" spans="1:7" ht="57.75" customHeight="1">
      <c r="A41" s="90" t="s">
        <v>77</v>
      </c>
      <c r="B41" s="88" t="s">
        <v>141</v>
      </c>
      <c r="C41" s="53" t="s">
        <v>339</v>
      </c>
      <c r="D41" s="44"/>
      <c r="E41" s="61"/>
      <c r="F41" s="52">
        <v>1597.39</v>
      </c>
      <c r="G41" s="26"/>
    </row>
    <row r="42" spans="1:7" ht="54" customHeight="1">
      <c r="A42" s="90" t="s">
        <v>77</v>
      </c>
      <c r="B42" s="88" t="s">
        <v>142</v>
      </c>
      <c r="C42" s="53" t="s">
        <v>374</v>
      </c>
      <c r="D42" s="44"/>
      <c r="E42" s="61"/>
      <c r="F42" s="52">
        <v>20.95</v>
      </c>
      <c r="G42" s="26"/>
    </row>
    <row r="43" spans="1:7" ht="52.5" customHeight="1">
      <c r="A43" s="90" t="s">
        <v>77</v>
      </c>
      <c r="B43" s="88" t="s">
        <v>143</v>
      </c>
      <c r="C43" s="53" t="s">
        <v>108</v>
      </c>
      <c r="D43" s="44"/>
      <c r="E43" s="61"/>
      <c r="F43" s="52">
        <v>88146.9</v>
      </c>
      <c r="G43" s="26"/>
    </row>
    <row r="44" spans="1:7" ht="55.5" customHeight="1">
      <c r="A44" s="90" t="s">
        <v>77</v>
      </c>
      <c r="B44" s="88" t="s">
        <v>144</v>
      </c>
      <c r="C44" s="53" t="s">
        <v>152</v>
      </c>
      <c r="D44" s="94"/>
      <c r="E44" s="96"/>
      <c r="F44" s="52">
        <v>70.09</v>
      </c>
      <c r="G44" s="26"/>
    </row>
    <row r="45" spans="1:7" ht="55.5" customHeight="1">
      <c r="A45" s="90" t="s">
        <v>77</v>
      </c>
      <c r="B45" s="88" t="s">
        <v>145</v>
      </c>
      <c r="C45" s="53" t="s">
        <v>125</v>
      </c>
      <c r="D45" s="94"/>
      <c r="E45" s="96"/>
      <c r="F45" s="52">
        <v>500</v>
      </c>
      <c r="G45" s="26"/>
    </row>
    <row r="46" spans="1:7" ht="33.75">
      <c r="A46" s="90" t="s">
        <v>33</v>
      </c>
      <c r="B46" s="88" t="s">
        <v>153</v>
      </c>
      <c r="C46" s="53" t="s">
        <v>83</v>
      </c>
      <c r="D46" s="94">
        <v>4200000</v>
      </c>
      <c r="E46" s="95"/>
      <c r="F46" s="52">
        <v>4178770.9</v>
      </c>
      <c r="G46" s="26">
        <f>D46-F46</f>
        <v>21229.100000000093</v>
      </c>
    </row>
    <row r="47" spans="1:7" ht="33.75">
      <c r="A47" s="90" t="s">
        <v>33</v>
      </c>
      <c r="B47" s="88" t="s">
        <v>327</v>
      </c>
      <c r="C47" s="53" t="s">
        <v>84</v>
      </c>
      <c r="D47" s="94"/>
      <c r="E47" s="95"/>
      <c r="F47" s="52">
        <v>40757.46</v>
      </c>
      <c r="G47" s="26"/>
    </row>
    <row r="48" spans="1:7" ht="12.75">
      <c r="A48" s="90" t="s">
        <v>34</v>
      </c>
      <c r="B48" s="88" t="s">
        <v>337</v>
      </c>
      <c r="C48" s="53" t="s">
        <v>85</v>
      </c>
      <c r="D48" s="94">
        <v>47053.18</v>
      </c>
      <c r="E48" s="95"/>
      <c r="F48" s="52">
        <v>47053.18</v>
      </c>
      <c r="G48" s="26">
        <f>D48-F48</f>
        <v>0</v>
      </c>
    </row>
    <row r="49" spans="1:7" ht="12.75">
      <c r="A49" s="90" t="s">
        <v>34</v>
      </c>
      <c r="B49" s="88" t="s">
        <v>341</v>
      </c>
      <c r="C49" s="53" t="s">
        <v>340</v>
      </c>
      <c r="D49" s="94"/>
      <c r="E49" s="95"/>
      <c r="F49" s="52">
        <v>110.16</v>
      </c>
      <c r="G49" s="26"/>
    </row>
    <row r="50" spans="1:7" ht="12.75">
      <c r="A50" s="90" t="s">
        <v>35</v>
      </c>
      <c r="B50" s="88" t="s">
        <v>342</v>
      </c>
      <c r="C50" s="53" t="s">
        <v>86</v>
      </c>
      <c r="D50" s="94">
        <v>5152946.82</v>
      </c>
      <c r="E50" s="95"/>
      <c r="F50" s="52">
        <v>5172942.45</v>
      </c>
      <c r="G50" s="26">
        <f>D50-F50</f>
        <v>-19995.62999999989</v>
      </c>
    </row>
    <row r="51" spans="1:7" ht="12.75">
      <c r="A51" s="90" t="s">
        <v>35</v>
      </c>
      <c r="B51" s="88" t="s">
        <v>362</v>
      </c>
      <c r="C51" s="53" t="s">
        <v>87</v>
      </c>
      <c r="D51" s="94"/>
      <c r="E51" s="95"/>
      <c r="F51" s="52">
        <v>74743.59</v>
      </c>
      <c r="G51" s="26"/>
    </row>
    <row r="52" spans="1:7" ht="56.25">
      <c r="A52" s="90" t="s">
        <v>36</v>
      </c>
      <c r="B52" s="88" t="s">
        <v>363</v>
      </c>
      <c r="C52" s="53" t="s">
        <v>88</v>
      </c>
      <c r="D52" s="94">
        <v>16150000</v>
      </c>
      <c r="E52" s="95"/>
      <c r="F52" s="52">
        <v>16256028.24</v>
      </c>
      <c r="G52" s="26">
        <f>D52-F52</f>
        <v>-106028.24000000022</v>
      </c>
    </row>
    <row r="53" spans="1:7" ht="56.25">
      <c r="A53" s="90" t="s">
        <v>36</v>
      </c>
      <c r="B53" s="88" t="s">
        <v>364</v>
      </c>
      <c r="C53" s="53" t="s">
        <v>89</v>
      </c>
      <c r="D53" s="94"/>
      <c r="E53" s="95"/>
      <c r="F53" s="52">
        <v>98881.14</v>
      </c>
      <c r="G53" s="26"/>
    </row>
    <row r="54" spans="1:7" ht="56.25">
      <c r="A54" s="90" t="s">
        <v>36</v>
      </c>
      <c r="B54" s="88" t="s">
        <v>375</v>
      </c>
      <c r="C54" s="53" t="s">
        <v>361</v>
      </c>
      <c r="D54" s="94"/>
      <c r="E54" s="95"/>
      <c r="F54" s="52">
        <v>6766.5</v>
      </c>
      <c r="G54" s="26"/>
    </row>
    <row r="55" spans="1:7" ht="56.25">
      <c r="A55" s="90" t="s">
        <v>37</v>
      </c>
      <c r="B55" s="88" t="s">
        <v>376</v>
      </c>
      <c r="C55" s="53" t="s">
        <v>90</v>
      </c>
      <c r="D55" s="94">
        <v>2350000</v>
      </c>
      <c r="E55" s="95"/>
      <c r="F55" s="52">
        <v>2353612</v>
      </c>
      <c r="G55" s="26">
        <f>D55-F55</f>
        <v>-3612</v>
      </c>
    </row>
    <row r="56" spans="1:7" ht="57" customHeight="1">
      <c r="A56" s="90" t="s">
        <v>37</v>
      </c>
      <c r="B56" s="88" t="s">
        <v>386</v>
      </c>
      <c r="C56" s="53" t="s">
        <v>114</v>
      </c>
      <c r="D56" s="94"/>
      <c r="E56" s="95"/>
      <c r="F56" s="52">
        <v>14216.62</v>
      </c>
      <c r="G56" s="26"/>
    </row>
    <row r="57" spans="1:7" ht="35.25" customHeight="1">
      <c r="A57" s="90" t="s">
        <v>325</v>
      </c>
      <c r="B57" s="88" t="s">
        <v>387</v>
      </c>
      <c r="C57" s="53" t="s">
        <v>326</v>
      </c>
      <c r="D57" s="44"/>
      <c r="E57" s="61"/>
      <c r="F57" s="52">
        <v>1600</v>
      </c>
      <c r="G57" s="26"/>
    </row>
    <row r="58" spans="1:7" ht="36" customHeight="1">
      <c r="A58" s="90" t="s">
        <v>325</v>
      </c>
      <c r="B58" s="88" t="s">
        <v>399</v>
      </c>
      <c r="C58" s="53" t="s">
        <v>385</v>
      </c>
      <c r="D58" s="44"/>
      <c r="E58" s="61"/>
      <c r="F58" s="52">
        <v>-29.46</v>
      </c>
      <c r="G58" s="26"/>
    </row>
    <row r="59" spans="1:7" ht="36" customHeight="1">
      <c r="A59" s="90" t="s">
        <v>325</v>
      </c>
      <c r="B59" s="88" t="s">
        <v>400</v>
      </c>
      <c r="C59" s="53" t="s">
        <v>326</v>
      </c>
      <c r="D59" s="44"/>
      <c r="E59" s="61"/>
      <c r="F59" s="52">
        <v>165.69</v>
      </c>
      <c r="G59" s="26"/>
    </row>
  </sheetData>
  <sheetProtection/>
  <mergeCells count="48">
    <mergeCell ref="D56:E56"/>
    <mergeCell ref="G11:G17"/>
    <mergeCell ref="F11:F17"/>
    <mergeCell ref="D11:E17"/>
    <mergeCell ref="D19:E19"/>
    <mergeCell ref="D24:E24"/>
    <mergeCell ref="D18:E18"/>
    <mergeCell ref="D32:E32"/>
    <mergeCell ref="D23:E23"/>
    <mergeCell ref="D26:E26"/>
    <mergeCell ref="A1:D1"/>
    <mergeCell ref="A2:D2"/>
    <mergeCell ref="A4:D4"/>
    <mergeCell ref="A6:B6"/>
    <mergeCell ref="C6:E6"/>
    <mergeCell ref="D22:E22"/>
    <mergeCell ref="D21:E21"/>
    <mergeCell ref="A11:A17"/>
    <mergeCell ref="B11:B17"/>
    <mergeCell ref="A10:D10"/>
    <mergeCell ref="C11:C17"/>
    <mergeCell ref="B7:E7"/>
    <mergeCell ref="D36:E36"/>
    <mergeCell ref="D28:E28"/>
    <mergeCell ref="D31:E31"/>
    <mergeCell ref="D35:E35"/>
    <mergeCell ref="D34:E34"/>
    <mergeCell ref="D20:E20"/>
    <mergeCell ref="D29:E29"/>
    <mergeCell ref="D25:E25"/>
    <mergeCell ref="D38:E38"/>
    <mergeCell ref="D27:E27"/>
    <mergeCell ref="D44:E44"/>
    <mergeCell ref="D45:E45"/>
    <mergeCell ref="D46:E46"/>
    <mergeCell ref="D39:E39"/>
    <mergeCell ref="D37:E37"/>
    <mergeCell ref="D30:E30"/>
    <mergeCell ref="D33:E33"/>
    <mergeCell ref="D52:E52"/>
    <mergeCell ref="D47:E47"/>
    <mergeCell ref="D53:E53"/>
    <mergeCell ref="D50:E50"/>
    <mergeCell ref="D51:E51"/>
    <mergeCell ref="D55:E55"/>
    <mergeCell ref="D48:E48"/>
    <mergeCell ref="D49:E49"/>
    <mergeCell ref="D54:E54"/>
  </mergeCells>
  <conditionalFormatting sqref="G43:G48 G50:G53 G55 G34:G39 G20:G32">
    <cfRule type="cellIs" priority="42" dxfId="29" operator="equal" stopIfTrue="1">
      <formula>0</formula>
    </cfRule>
  </conditionalFormatting>
  <conditionalFormatting sqref="G56:G57">
    <cfRule type="cellIs" priority="9" dxfId="29" operator="equal" stopIfTrue="1">
      <formula>0</formula>
    </cfRule>
  </conditionalFormatting>
  <conditionalFormatting sqref="G59">
    <cfRule type="cellIs" priority="8" dxfId="29" operator="equal" stopIfTrue="1">
      <formula>0</formula>
    </cfRule>
  </conditionalFormatting>
  <conditionalFormatting sqref="G41">
    <cfRule type="cellIs" priority="7" dxfId="29" operator="equal" stopIfTrue="1">
      <formula>0</formula>
    </cfRule>
  </conditionalFormatting>
  <conditionalFormatting sqref="G49">
    <cfRule type="cellIs" priority="6" dxfId="29" operator="equal" stopIfTrue="1">
      <formula>0</formula>
    </cfRule>
  </conditionalFormatting>
  <conditionalFormatting sqref="G40">
    <cfRule type="cellIs" priority="5" dxfId="29" operator="equal" stopIfTrue="1">
      <formula>0</formula>
    </cfRule>
  </conditionalFormatting>
  <conditionalFormatting sqref="G54">
    <cfRule type="cellIs" priority="4" dxfId="29" operator="equal" stopIfTrue="1">
      <formula>0</formula>
    </cfRule>
  </conditionalFormatting>
  <conditionalFormatting sqref="G33">
    <cfRule type="cellIs" priority="3" dxfId="29" operator="equal" stopIfTrue="1">
      <formula>0</formula>
    </cfRule>
  </conditionalFormatting>
  <conditionalFormatting sqref="G42">
    <cfRule type="cellIs" priority="2" dxfId="29" operator="equal" stopIfTrue="1">
      <formula>0</formula>
    </cfRule>
  </conditionalFormatting>
  <conditionalFormatting sqref="G58">
    <cfRule type="cellIs" priority="1" dxfId="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7"/>
  <sheetViews>
    <sheetView showGridLines="0" zoomScalePageLayoutView="0" workbookViewId="0" topLeftCell="A81">
      <selection activeCell="B114" sqref="B114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8" t="s">
        <v>20</v>
      </c>
      <c r="B2" s="138"/>
      <c r="C2" s="138"/>
      <c r="D2" s="138"/>
      <c r="E2" s="138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9" t="s">
        <v>4</v>
      </c>
      <c r="B4" s="70"/>
      <c r="C4" s="142" t="s">
        <v>23</v>
      </c>
      <c r="D4" s="143"/>
      <c r="E4" s="111" t="s">
        <v>16</v>
      </c>
      <c r="F4" s="136" t="s">
        <v>11</v>
      </c>
      <c r="G4" s="108" t="s">
        <v>14</v>
      </c>
    </row>
    <row r="5" spans="1:7" ht="5.25" customHeight="1">
      <c r="A5" s="140"/>
      <c r="B5" s="71"/>
      <c r="C5" s="144"/>
      <c r="D5" s="145"/>
      <c r="E5" s="112"/>
      <c r="F5" s="137"/>
      <c r="G5" s="109"/>
    </row>
    <row r="6" spans="1:7" ht="9" customHeight="1">
      <c r="A6" s="140"/>
      <c r="B6" s="71"/>
      <c r="C6" s="144"/>
      <c r="D6" s="145"/>
      <c r="E6" s="112"/>
      <c r="F6" s="137"/>
      <c r="G6" s="109"/>
    </row>
    <row r="7" spans="1:7" ht="6" customHeight="1">
      <c r="A7" s="140"/>
      <c r="B7" s="71"/>
      <c r="C7" s="144"/>
      <c r="D7" s="145"/>
      <c r="E7" s="112"/>
      <c r="F7" s="137"/>
      <c r="G7" s="109"/>
    </row>
    <row r="8" spans="1:7" ht="6" customHeight="1">
      <c r="A8" s="140"/>
      <c r="B8" s="71"/>
      <c r="C8" s="144"/>
      <c r="D8" s="145"/>
      <c r="E8" s="112"/>
      <c r="F8" s="137"/>
      <c r="G8" s="109"/>
    </row>
    <row r="9" spans="1:7" ht="10.5" customHeight="1">
      <c r="A9" s="140"/>
      <c r="B9" s="71"/>
      <c r="C9" s="144"/>
      <c r="D9" s="145"/>
      <c r="E9" s="112"/>
      <c r="F9" s="137"/>
      <c r="G9" s="109"/>
    </row>
    <row r="10" spans="1:7" ht="3.75" customHeight="1" hidden="1">
      <c r="A10" s="140"/>
      <c r="B10" s="71"/>
      <c r="C10" s="144"/>
      <c r="D10" s="145"/>
      <c r="E10" s="112"/>
      <c r="F10" s="37"/>
      <c r="G10" s="45"/>
    </row>
    <row r="11" spans="1:7" ht="12.75" customHeight="1" hidden="1">
      <c r="A11" s="141"/>
      <c r="B11" s="72"/>
      <c r="C11" s="146"/>
      <c r="D11" s="147"/>
      <c r="E11" s="113"/>
      <c r="F11" s="39"/>
      <c r="G11" s="46"/>
    </row>
    <row r="12" spans="1:7" ht="13.5" customHeight="1" thickBot="1">
      <c r="A12" s="17">
        <v>1</v>
      </c>
      <c r="B12" s="73"/>
      <c r="C12" s="134">
        <v>3</v>
      </c>
      <c r="D12" s="135"/>
      <c r="E12" s="19" t="s">
        <v>1</v>
      </c>
      <c r="F12" s="38" t="s">
        <v>2</v>
      </c>
      <c r="G12" s="20" t="s">
        <v>12</v>
      </c>
    </row>
    <row r="13" spans="1:7" ht="12.75">
      <c r="A13" s="23" t="s">
        <v>43</v>
      </c>
      <c r="B13" s="74" t="s">
        <v>154</v>
      </c>
      <c r="C13" s="130" t="s">
        <v>32</v>
      </c>
      <c r="D13" s="131"/>
      <c r="E13" s="24">
        <f>E15+E72+E51+E57+E61+E101+E110+E112+E105</f>
        <v>135932638.73</v>
      </c>
      <c r="F13" s="24">
        <f>F15+F72+F51+F57+F61+F101+F110+F112+F105</f>
        <v>107281776.86</v>
      </c>
      <c r="G13" s="41">
        <f aca="true" t="shared" si="0" ref="G13:G28">E13-F13</f>
        <v>28650861.86999999</v>
      </c>
    </row>
    <row r="14" spans="1:7" ht="12.75">
      <c r="A14" s="25" t="s">
        <v>44</v>
      </c>
      <c r="B14" s="75"/>
      <c r="C14" s="124" t="s">
        <v>31</v>
      </c>
      <c r="D14" s="125"/>
      <c r="E14" s="26"/>
      <c r="F14" s="44" t="s">
        <v>395</v>
      </c>
      <c r="G14" s="42"/>
    </row>
    <row r="15" spans="1:7" ht="12.75">
      <c r="A15" s="23" t="s">
        <v>45</v>
      </c>
      <c r="B15" s="74" t="s">
        <v>155</v>
      </c>
      <c r="C15" s="130" t="s">
        <v>265</v>
      </c>
      <c r="D15" s="131"/>
      <c r="E15" s="24">
        <f>E19+E27+E42+E16</f>
        <v>25076685.700000003</v>
      </c>
      <c r="F15" s="24">
        <f>F19+F27+F42+F16</f>
        <v>25052876.570000004</v>
      </c>
      <c r="G15" s="41">
        <f t="shared" si="0"/>
        <v>23809.129999998957</v>
      </c>
    </row>
    <row r="16" spans="1:7" ht="33.75">
      <c r="A16" s="23" t="s">
        <v>94</v>
      </c>
      <c r="B16" s="74" t="s">
        <v>156</v>
      </c>
      <c r="C16" s="132" t="s">
        <v>238</v>
      </c>
      <c r="D16" s="133"/>
      <c r="E16" s="24">
        <f>E17+E18</f>
        <v>742789.7799999999</v>
      </c>
      <c r="F16" s="24">
        <f>F17+F18</f>
        <v>742789.7799999999</v>
      </c>
      <c r="G16" s="41">
        <f>E16-F16</f>
        <v>0</v>
      </c>
    </row>
    <row r="17" spans="1:7" ht="12.75">
      <c r="A17" s="25" t="s">
        <v>46</v>
      </c>
      <c r="B17" s="75" t="s">
        <v>157</v>
      </c>
      <c r="C17" s="124" t="s">
        <v>199</v>
      </c>
      <c r="D17" s="125"/>
      <c r="E17" s="26">
        <v>570788.32</v>
      </c>
      <c r="F17" s="26">
        <v>570788.32</v>
      </c>
      <c r="G17" s="42">
        <f>E17-F17</f>
        <v>0</v>
      </c>
    </row>
    <row r="18" spans="1:7" ht="12.75">
      <c r="A18" s="25" t="s">
        <v>47</v>
      </c>
      <c r="B18" s="75" t="s">
        <v>158</v>
      </c>
      <c r="C18" s="124" t="s">
        <v>198</v>
      </c>
      <c r="D18" s="125"/>
      <c r="E18" s="26">
        <v>172001.46</v>
      </c>
      <c r="F18" s="26">
        <v>172001.46</v>
      </c>
      <c r="G18" s="42">
        <f>E18-F18</f>
        <v>0</v>
      </c>
    </row>
    <row r="19" spans="1:7" ht="45">
      <c r="A19" s="23" t="s">
        <v>56</v>
      </c>
      <c r="B19" s="74" t="s">
        <v>159</v>
      </c>
      <c r="C19" s="130" t="s">
        <v>239</v>
      </c>
      <c r="D19" s="131"/>
      <c r="E19" s="57">
        <f>SUM(E20:E26)</f>
        <v>1277020.57</v>
      </c>
      <c r="F19" s="57">
        <f>SUM(F20:F26)</f>
        <v>1277020.57</v>
      </c>
      <c r="G19" s="41">
        <f t="shared" si="0"/>
        <v>0</v>
      </c>
    </row>
    <row r="20" spans="1:7" ht="12.75">
      <c r="A20" s="25" t="s">
        <v>46</v>
      </c>
      <c r="B20" s="75" t="s">
        <v>266</v>
      </c>
      <c r="C20" s="124" t="s">
        <v>200</v>
      </c>
      <c r="D20" s="125"/>
      <c r="E20" s="33">
        <v>858451.42</v>
      </c>
      <c r="F20" s="33">
        <v>858451.42</v>
      </c>
      <c r="G20" s="42">
        <f t="shared" si="0"/>
        <v>0</v>
      </c>
    </row>
    <row r="21" spans="1:7" ht="12.75">
      <c r="A21" s="25" t="s">
        <v>47</v>
      </c>
      <c r="B21" s="75" t="s">
        <v>267</v>
      </c>
      <c r="C21" s="124" t="s">
        <v>201</v>
      </c>
      <c r="D21" s="125"/>
      <c r="E21" s="33">
        <v>258149.15</v>
      </c>
      <c r="F21" s="33">
        <v>258149.15</v>
      </c>
      <c r="G21" s="42">
        <f t="shared" si="0"/>
        <v>0</v>
      </c>
    </row>
    <row r="22" spans="1:7" ht="12.75">
      <c r="A22" s="25" t="s">
        <v>48</v>
      </c>
      <c r="B22" s="75" t="s">
        <v>160</v>
      </c>
      <c r="C22" s="124" t="s">
        <v>330</v>
      </c>
      <c r="D22" s="125"/>
      <c r="E22" s="26">
        <v>5600</v>
      </c>
      <c r="F22" s="26">
        <v>5600</v>
      </c>
      <c r="G22" s="42">
        <f>E22-F22</f>
        <v>0</v>
      </c>
    </row>
    <row r="23" spans="1:7" ht="12.75">
      <c r="A23" s="25" t="s">
        <v>52</v>
      </c>
      <c r="B23" s="75" t="s">
        <v>161</v>
      </c>
      <c r="C23" s="124" t="s">
        <v>338</v>
      </c>
      <c r="D23" s="125"/>
      <c r="E23" s="26">
        <v>32920</v>
      </c>
      <c r="F23" s="26">
        <v>32920</v>
      </c>
      <c r="G23" s="42">
        <f>E23-F23</f>
        <v>0</v>
      </c>
    </row>
    <row r="24" spans="1:7" ht="12.75">
      <c r="A24" s="25" t="s">
        <v>54</v>
      </c>
      <c r="B24" s="75" t="s">
        <v>162</v>
      </c>
      <c r="C24" s="124" t="s">
        <v>331</v>
      </c>
      <c r="D24" s="125"/>
      <c r="E24" s="26">
        <v>3111.73</v>
      </c>
      <c r="F24" s="26">
        <v>3111.73</v>
      </c>
      <c r="G24" s="42">
        <f>E24-F24</f>
        <v>0</v>
      </c>
    </row>
    <row r="25" spans="1:7" ht="12.75">
      <c r="A25" s="25" t="s">
        <v>55</v>
      </c>
      <c r="B25" s="75" t="s">
        <v>268</v>
      </c>
      <c r="C25" s="124" t="s">
        <v>202</v>
      </c>
      <c r="D25" s="125"/>
      <c r="E25" s="26">
        <v>70388.27</v>
      </c>
      <c r="F25" s="26">
        <v>70388.27</v>
      </c>
      <c r="G25" s="42">
        <f t="shared" si="0"/>
        <v>0</v>
      </c>
    </row>
    <row r="26" spans="1:7" ht="22.5">
      <c r="A26" s="25" t="s">
        <v>62</v>
      </c>
      <c r="B26" s="75" t="s">
        <v>163</v>
      </c>
      <c r="C26" s="124" t="s">
        <v>203</v>
      </c>
      <c r="D26" s="125"/>
      <c r="E26" s="26">
        <v>48400</v>
      </c>
      <c r="F26" s="26">
        <v>48400</v>
      </c>
      <c r="G26" s="42">
        <f t="shared" si="0"/>
        <v>0</v>
      </c>
    </row>
    <row r="27" spans="1:7" ht="45">
      <c r="A27" s="23" t="s">
        <v>57</v>
      </c>
      <c r="B27" s="75" t="s">
        <v>164</v>
      </c>
      <c r="C27" s="130" t="s">
        <v>240</v>
      </c>
      <c r="D27" s="131"/>
      <c r="E27" s="24">
        <f>E28+E31</f>
        <v>9500000</v>
      </c>
      <c r="F27" s="24">
        <f>F28+F31</f>
        <v>9479577.420000002</v>
      </c>
      <c r="G27" s="42">
        <f>E27-F27</f>
        <v>20422.579999998212</v>
      </c>
    </row>
    <row r="28" spans="1:7" ht="12.75">
      <c r="A28" s="56" t="s">
        <v>148</v>
      </c>
      <c r="B28" s="77" t="s">
        <v>165</v>
      </c>
      <c r="C28" s="126" t="s">
        <v>241</v>
      </c>
      <c r="D28" s="127"/>
      <c r="E28" s="57">
        <f>SUM(E29:E30)</f>
        <v>7072857.12</v>
      </c>
      <c r="F28" s="57">
        <f>SUM(F29:F30)</f>
        <v>7069236.8100000005</v>
      </c>
      <c r="G28" s="41">
        <f t="shared" si="0"/>
        <v>3620.30999999959</v>
      </c>
    </row>
    <row r="29" spans="1:7" s="69" customFormat="1" ht="12.75">
      <c r="A29" s="25" t="s">
        <v>46</v>
      </c>
      <c r="B29" s="76" t="s">
        <v>166</v>
      </c>
      <c r="C29" s="124" t="s">
        <v>204</v>
      </c>
      <c r="D29" s="125"/>
      <c r="E29" s="26">
        <v>5460025.29</v>
      </c>
      <c r="F29" s="26">
        <v>5460025.29</v>
      </c>
      <c r="G29" s="55">
        <f aca="true" t="shared" si="1" ref="G29:G37">E29-F29</f>
        <v>0</v>
      </c>
    </row>
    <row r="30" spans="1:7" ht="12.75">
      <c r="A30" s="25" t="s">
        <v>47</v>
      </c>
      <c r="B30" s="77" t="s">
        <v>269</v>
      </c>
      <c r="C30" s="124" t="s">
        <v>205</v>
      </c>
      <c r="D30" s="125"/>
      <c r="E30" s="26">
        <v>1612831.83</v>
      </c>
      <c r="F30" s="26">
        <v>1609211.52</v>
      </c>
      <c r="G30" s="42">
        <f t="shared" si="1"/>
        <v>3620.310000000056</v>
      </c>
    </row>
    <row r="31" spans="1:7" ht="31.5">
      <c r="A31" s="56" t="s">
        <v>149</v>
      </c>
      <c r="B31" s="75" t="s">
        <v>365</v>
      </c>
      <c r="C31" s="126" t="s">
        <v>324</v>
      </c>
      <c r="D31" s="127"/>
      <c r="E31" s="57">
        <f>SUM(E32:E41)</f>
        <v>2427142.88</v>
      </c>
      <c r="F31" s="57">
        <f>SUM(F32:F41)</f>
        <v>2410340.6100000003</v>
      </c>
      <c r="G31" s="54">
        <f t="shared" si="1"/>
        <v>16802.269999999553</v>
      </c>
    </row>
    <row r="32" spans="1:7" s="69" customFormat="1" ht="12.75">
      <c r="A32" s="25" t="s">
        <v>48</v>
      </c>
      <c r="B32" s="77" t="s">
        <v>366</v>
      </c>
      <c r="C32" s="124" t="s">
        <v>206</v>
      </c>
      <c r="D32" s="125"/>
      <c r="E32" s="26">
        <v>121105.41</v>
      </c>
      <c r="F32" s="26">
        <v>121105.41</v>
      </c>
      <c r="G32" s="55">
        <f t="shared" si="1"/>
        <v>0</v>
      </c>
    </row>
    <row r="33" spans="1:7" ht="12.75">
      <c r="A33" s="25" t="s">
        <v>49</v>
      </c>
      <c r="B33" s="75" t="s">
        <v>367</v>
      </c>
      <c r="C33" s="124" t="s">
        <v>207</v>
      </c>
      <c r="D33" s="125"/>
      <c r="E33" s="26">
        <v>5200</v>
      </c>
      <c r="F33" s="26">
        <v>5200</v>
      </c>
      <c r="G33" s="42">
        <f t="shared" si="1"/>
        <v>0</v>
      </c>
    </row>
    <row r="34" spans="1:7" ht="12.75">
      <c r="A34" s="25" t="s">
        <v>50</v>
      </c>
      <c r="B34" s="75" t="s">
        <v>368</v>
      </c>
      <c r="C34" s="124" t="s">
        <v>208</v>
      </c>
      <c r="D34" s="125"/>
      <c r="E34" s="26">
        <v>147648.18</v>
      </c>
      <c r="F34" s="26">
        <v>147648.18</v>
      </c>
      <c r="G34" s="42">
        <f t="shared" si="1"/>
        <v>0</v>
      </c>
    </row>
    <row r="35" spans="1:7" ht="12.75">
      <c r="A35" s="25" t="s">
        <v>106</v>
      </c>
      <c r="B35" s="75" t="s">
        <v>369</v>
      </c>
      <c r="C35" s="124" t="s">
        <v>209</v>
      </c>
      <c r="D35" s="125"/>
      <c r="E35" s="26">
        <v>383461.25</v>
      </c>
      <c r="F35" s="26">
        <v>383461.25</v>
      </c>
      <c r="G35" s="42">
        <f t="shared" si="1"/>
        <v>0</v>
      </c>
    </row>
    <row r="36" spans="1:7" ht="12.75">
      <c r="A36" s="25" t="s">
        <v>51</v>
      </c>
      <c r="B36" s="75" t="s">
        <v>167</v>
      </c>
      <c r="C36" s="124" t="s">
        <v>210</v>
      </c>
      <c r="D36" s="125"/>
      <c r="E36" s="26">
        <v>179912.25</v>
      </c>
      <c r="F36" s="26">
        <v>163109.98</v>
      </c>
      <c r="G36" s="42">
        <f t="shared" si="1"/>
        <v>16802.26999999999</v>
      </c>
    </row>
    <row r="37" spans="1:7" ht="12.75">
      <c r="A37" s="25" t="s">
        <v>52</v>
      </c>
      <c r="B37" s="75" t="s">
        <v>168</v>
      </c>
      <c r="C37" s="124" t="s">
        <v>211</v>
      </c>
      <c r="D37" s="125"/>
      <c r="E37" s="26">
        <v>500799</v>
      </c>
      <c r="F37" s="26">
        <v>500799</v>
      </c>
      <c r="G37" s="42">
        <f t="shared" si="1"/>
        <v>0</v>
      </c>
    </row>
    <row r="38" spans="1:7" ht="12.75">
      <c r="A38" s="25" t="s">
        <v>53</v>
      </c>
      <c r="B38" s="75" t="s">
        <v>169</v>
      </c>
      <c r="C38" s="124" t="s">
        <v>212</v>
      </c>
      <c r="D38" s="125"/>
      <c r="E38" s="26">
        <v>23400</v>
      </c>
      <c r="F38" s="26">
        <v>23400</v>
      </c>
      <c r="G38" s="42">
        <f aca="true" t="shared" si="2" ref="G38:G44">E38-F38</f>
        <v>0</v>
      </c>
    </row>
    <row r="39" spans="1:7" ht="12.75">
      <c r="A39" s="25" t="s">
        <v>54</v>
      </c>
      <c r="B39" s="75" t="s">
        <v>170</v>
      </c>
      <c r="C39" s="124" t="s">
        <v>213</v>
      </c>
      <c r="D39" s="125"/>
      <c r="E39" s="26">
        <v>249459.34</v>
      </c>
      <c r="F39" s="26">
        <v>249459.34</v>
      </c>
      <c r="G39" s="42">
        <f t="shared" si="2"/>
        <v>0</v>
      </c>
    </row>
    <row r="40" spans="1:7" ht="12.75">
      <c r="A40" s="25" t="s">
        <v>55</v>
      </c>
      <c r="B40" s="75" t="s">
        <v>171</v>
      </c>
      <c r="C40" s="124" t="s">
        <v>214</v>
      </c>
      <c r="D40" s="125"/>
      <c r="E40" s="26">
        <v>753694</v>
      </c>
      <c r="F40" s="26">
        <v>753694</v>
      </c>
      <c r="G40" s="42">
        <f t="shared" si="2"/>
        <v>0</v>
      </c>
    </row>
    <row r="41" spans="1:7" ht="12.75">
      <c r="A41" s="31" t="s">
        <v>53</v>
      </c>
      <c r="B41" s="75" t="s">
        <v>270</v>
      </c>
      <c r="C41" s="128" t="s">
        <v>215</v>
      </c>
      <c r="D41" s="129"/>
      <c r="E41" s="33">
        <v>62463.45</v>
      </c>
      <c r="F41" s="33">
        <v>62463.45</v>
      </c>
      <c r="G41" s="42">
        <f t="shared" si="2"/>
        <v>0</v>
      </c>
    </row>
    <row r="42" spans="1:7" s="59" customFormat="1" ht="12.75">
      <c r="A42" s="28" t="s">
        <v>58</v>
      </c>
      <c r="B42" s="76" t="s">
        <v>381</v>
      </c>
      <c r="C42" s="132" t="s">
        <v>264</v>
      </c>
      <c r="D42" s="133"/>
      <c r="E42" s="24">
        <f>SUM(E43:E50)</f>
        <v>13556875.350000001</v>
      </c>
      <c r="F42" s="24">
        <f>SUM(F43:F50)</f>
        <v>13553488.8</v>
      </c>
      <c r="G42" s="54">
        <f t="shared" si="2"/>
        <v>3386.550000000745</v>
      </c>
    </row>
    <row r="43" spans="1:7" s="69" customFormat="1" ht="12.75">
      <c r="A43" s="25" t="s">
        <v>52</v>
      </c>
      <c r="B43" s="76" t="s">
        <v>382</v>
      </c>
      <c r="C43" s="124" t="s">
        <v>277</v>
      </c>
      <c r="D43" s="125"/>
      <c r="E43" s="33">
        <v>8000</v>
      </c>
      <c r="F43" s="33">
        <v>8000</v>
      </c>
      <c r="G43" s="55">
        <f t="shared" si="2"/>
        <v>0</v>
      </c>
    </row>
    <row r="44" spans="1:7" s="69" customFormat="1" ht="12.75">
      <c r="A44" s="25" t="s">
        <v>53</v>
      </c>
      <c r="B44" s="76" t="s">
        <v>172</v>
      </c>
      <c r="C44" s="124" t="s">
        <v>216</v>
      </c>
      <c r="D44" s="125"/>
      <c r="E44" s="26">
        <v>200601.05</v>
      </c>
      <c r="F44" s="26">
        <v>197214.5</v>
      </c>
      <c r="G44" s="55">
        <f t="shared" si="2"/>
        <v>3386.5499999999884</v>
      </c>
    </row>
    <row r="45" spans="1:7" ht="12.75">
      <c r="A45" s="25" t="s">
        <v>55</v>
      </c>
      <c r="B45" s="77" t="s">
        <v>271</v>
      </c>
      <c r="C45" s="124" t="s">
        <v>293</v>
      </c>
      <c r="D45" s="125"/>
      <c r="E45" s="26">
        <v>199371</v>
      </c>
      <c r="F45" s="26">
        <v>199371</v>
      </c>
      <c r="G45" s="42">
        <f aca="true" t="shared" si="3" ref="G45:G51">E45-F45</f>
        <v>0</v>
      </c>
    </row>
    <row r="46" spans="1:7" s="81" customFormat="1" ht="33.75">
      <c r="A46" s="31" t="s">
        <v>103</v>
      </c>
      <c r="B46" s="77" t="s">
        <v>173</v>
      </c>
      <c r="C46" s="128" t="s">
        <v>217</v>
      </c>
      <c r="D46" s="129"/>
      <c r="E46" s="33">
        <v>8082733.49</v>
      </c>
      <c r="F46" s="33">
        <v>8082733.49</v>
      </c>
      <c r="G46" s="55">
        <f t="shared" si="3"/>
        <v>0</v>
      </c>
    </row>
    <row r="47" spans="1:7" s="81" customFormat="1" ht="33.75">
      <c r="A47" s="31" t="s">
        <v>103</v>
      </c>
      <c r="B47" s="77" t="s">
        <v>174</v>
      </c>
      <c r="C47" s="128" t="s">
        <v>343</v>
      </c>
      <c r="D47" s="129"/>
      <c r="E47" s="33">
        <v>4373135.01</v>
      </c>
      <c r="F47" s="33">
        <v>4373135.01</v>
      </c>
      <c r="G47" s="55">
        <f t="shared" si="3"/>
        <v>0</v>
      </c>
    </row>
    <row r="48" spans="1:7" s="81" customFormat="1" ht="12.75">
      <c r="A48" s="31" t="s">
        <v>53</v>
      </c>
      <c r="B48" s="77" t="s">
        <v>175</v>
      </c>
      <c r="C48" s="128" t="s">
        <v>344</v>
      </c>
      <c r="D48" s="129"/>
      <c r="E48" s="33">
        <v>164184.8</v>
      </c>
      <c r="F48" s="33">
        <v>164184.8</v>
      </c>
      <c r="G48" s="55">
        <f t="shared" si="3"/>
        <v>0</v>
      </c>
    </row>
    <row r="49" spans="1:7" s="81" customFormat="1" ht="12.75">
      <c r="A49" s="25" t="s">
        <v>54</v>
      </c>
      <c r="B49" s="76" t="s">
        <v>176</v>
      </c>
      <c r="C49" s="124" t="s">
        <v>354</v>
      </c>
      <c r="D49" s="125"/>
      <c r="E49" s="60">
        <v>332850</v>
      </c>
      <c r="F49" s="60">
        <v>332850</v>
      </c>
      <c r="G49" s="80">
        <f t="shared" si="3"/>
        <v>0</v>
      </c>
    </row>
    <row r="50" spans="1:7" s="81" customFormat="1" ht="12.75">
      <c r="A50" s="25" t="s">
        <v>55</v>
      </c>
      <c r="B50" s="76" t="s">
        <v>370</v>
      </c>
      <c r="C50" s="124" t="s">
        <v>377</v>
      </c>
      <c r="D50" s="125"/>
      <c r="E50" s="60">
        <v>196000</v>
      </c>
      <c r="F50" s="60">
        <v>196000</v>
      </c>
      <c r="G50" s="80">
        <f t="shared" si="3"/>
        <v>0</v>
      </c>
    </row>
    <row r="51" spans="1:7" ht="22.5">
      <c r="A51" s="23" t="s">
        <v>91</v>
      </c>
      <c r="B51" s="77" t="s">
        <v>196</v>
      </c>
      <c r="C51" s="130" t="s">
        <v>242</v>
      </c>
      <c r="D51" s="131"/>
      <c r="E51" s="24">
        <f>SUM(E52:E56)</f>
        <v>399444.00000000006</v>
      </c>
      <c r="F51" s="24">
        <f>SUM(F52:F56)</f>
        <v>399444.00000000006</v>
      </c>
      <c r="G51" s="41">
        <f t="shared" si="3"/>
        <v>0</v>
      </c>
    </row>
    <row r="52" spans="1:7" ht="12.75">
      <c r="A52" s="25" t="s">
        <v>46</v>
      </c>
      <c r="B52" s="75" t="s">
        <v>197</v>
      </c>
      <c r="C52" s="124" t="s">
        <v>218</v>
      </c>
      <c r="D52" s="125"/>
      <c r="E52" s="26">
        <v>287427.19</v>
      </c>
      <c r="F52" s="26">
        <v>287427.19</v>
      </c>
      <c r="G52" s="55">
        <f aca="true" t="shared" si="4" ref="G52:G58">E52-F52</f>
        <v>0</v>
      </c>
    </row>
    <row r="53" spans="1:7" ht="12.75">
      <c r="A53" s="25" t="s">
        <v>47</v>
      </c>
      <c r="B53" s="75" t="s">
        <v>177</v>
      </c>
      <c r="C53" s="124" t="s">
        <v>219</v>
      </c>
      <c r="D53" s="125"/>
      <c r="E53" s="26">
        <v>86803.02</v>
      </c>
      <c r="F53" s="26">
        <v>86803.02</v>
      </c>
      <c r="G53" s="42">
        <f t="shared" si="4"/>
        <v>0</v>
      </c>
    </row>
    <row r="54" spans="1:7" ht="12.75">
      <c r="A54" s="25" t="s">
        <v>52</v>
      </c>
      <c r="B54" s="75" t="s">
        <v>272</v>
      </c>
      <c r="C54" s="124" t="s">
        <v>237</v>
      </c>
      <c r="D54" s="125"/>
      <c r="E54" s="26">
        <v>8040</v>
      </c>
      <c r="F54" s="26">
        <v>8040</v>
      </c>
      <c r="G54" s="42">
        <f>E54-F54</f>
        <v>0</v>
      </c>
    </row>
    <row r="55" spans="1:7" ht="12.75">
      <c r="A55" s="25" t="s">
        <v>54</v>
      </c>
      <c r="B55" s="75" t="s">
        <v>273</v>
      </c>
      <c r="C55" s="124" t="s">
        <v>378</v>
      </c>
      <c r="D55" s="125"/>
      <c r="E55" s="26">
        <v>10925.52</v>
      </c>
      <c r="F55" s="26">
        <v>10925.52</v>
      </c>
      <c r="G55" s="42">
        <f>E55-F55</f>
        <v>0</v>
      </c>
    </row>
    <row r="56" spans="1:7" ht="12.75">
      <c r="A56" s="25" t="s">
        <v>55</v>
      </c>
      <c r="B56" s="75" t="s">
        <v>274</v>
      </c>
      <c r="C56" s="124" t="s">
        <v>220</v>
      </c>
      <c r="D56" s="125"/>
      <c r="E56" s="26">
        <v>6248.27</v>
      </c>
      <c r="F56" s="26">
        <v>6248.27</v>
      </c>
      <c r="G56" s="42">
        <f t="shared" si="4"/>
        <v>0</v>
      </c>
    </row>
    <row r="57" spans="1:7" ht="45">
      <c r="A57" s="23" t="s">
        <v>92</v>
      </c>
      <c r="B57" s="77" t="s">
        <v>275</v>
      </c>
      <c r="C57" s="130" t="s">
        <v>263</v>
      </c>
      <c r="D57" s="131"/>
      <c r="E57" s="24">
        <f>E58</f>
        <v>2069000</v>
      </c>
      <c r="F57" s="24">
        <f>F58</f>
        <v>2069000</v>
      </c>
      <c r="G57" s="54">
        <f t="shared" si="4"/>
        <v>0</v>
      </c>
    </row>
    <row r="58" spans="1:7" s="59" customFormat="1" ht="21">
      <c r="A58" s="56" t="s">
        <v>95</v>
      </c>
      <c r="B58" s="76" t="s">
        <v>178</v>
      </c>
      <c r="C58" s="126" t="s">
        <v>243</v>
      </c>
      <c r="D58" s="127"/>
      <c r="E58" s="24">
        <f>SUM(E59:E60)</f>
        <v>2069000</v>
      </c>
      <c r="F58" s="24">
        <f>SUM(F59:F60)</f>
        <v>2069000</v>
      </c>
      <c r="G58" s="58">
        <f t="shared" si="4"/>
        <v>0</v>
      </c>
    </row>
    <row r="59" spans="1:7" ht="12.75">
      <c r="A59" s="25" t="s">
        <v>52</v>
      </c>
      <c r="B59" s="77" t="s">
        <v>276</v>
      </c>
      <c r="C59" s="124" t="s">
        <v>345</v>
      </c>
      <c r="D59" s="125"/>
      <c r="E59" s="26">
        <v>1570000</v>
      </c>
      <c r="F59" s="26">
        <v>1570000</v>
      </c>
      <c r="G59" s="42">
        <f>E59-F59</f>
        <v>0</v>
      </c>
    </row>
    <row r="60" spans="1:7" ht="12.75">
      <c r="A60" s="25" t="s">
        <v>54</v>
      </c>
      <c r="B60" s="77" t="s">
        <v>179</v>
      </c>
      <c r="C60" s="124" t="s">
        <v>221</v>
      </c>
      <c r="D60" s="125"/>
      <c r="E60" s="26">
        <v>499000</v>
      </c>
      <c r="F60" s="26">
        <v>499000</v>
      </c>
      <c r="G60" s="42">
        <f>E60-F60</f>
        <v>0</v>
      </c>
    </row>
    <row r="61" spans="1:7" ht="12.75">
      <c r="A61" s="23" t="s">
        <v>96</v>
      </c>
      <c r="B61" s="77" t="s">
        <v>180</v>
      </c>
      <c r="C61" s="130" t="s">
        <v>246</v>
      </c>
      <c r="D61" s="131"/>
      <c r="E61" s="24">
        <f>E68+E62</f>
        <v>26576784.229999997</v>
      </c>
      <c r="F61" s="24">
        <f>F68+F62</f>
        <v>10789744.23</v>
      </c>
      <c r="G61" s="54">
        <f aca="true" t="shared" si="5" ref="G61:G72">E61-F61</f>
        <v>15787039.999999996</v>
      </c>
    </row>
    <row r="62" spans="1:7" ht="12.75">
      <c r="A62" s="56" t="s">
        <v>146</v>
      </c>
      <c r="B62" s="76" t="s">
        <v>181</v>
      </c>
      <c r="C62" s="126" t="s">
        <v>245</v>
      </c>
      <c r="D62" s="127"/>
      <c r="E62" s="24">
        <f>SUM(E63:E67)</f>
        <v>19165229.38</v>
      </c>
      <c r="F62" s="24">
        <f>SUM(F63:F67)</f>
        <v>3378189.38</v>
      </c>
      <c r="G62" s="54">
        <f t="shared" si="5"/>
        <v>15787040</v>
      </c>
    </row>
    <row r="63" spans="1:7" ht="12.75">
      <c r="A63" s="31" t="s">
        <v>51</v>
      </c>
      <c r="B63" s="77" t="s">
        <v>195</v>
      </c>
      <c r="C63" s="128" t="s">
        <v>358</v>
      </c>
      <c r="D63" s="129"/>
      <c r="E63" s="33">
        <v>640027.38</v>
      </c>
      <c r="F63" s="33">
        <v>640027.38</v>
      </c>
      <c r="G63" s="55">
        <f>E63-F63</f>
        <v>0</v>
      </c>
    </row>
    <row r="64" spans="1:7" ht="12.75">
      <c r="A64" s="31" t="s">
        <v>52</v>
      </c>
      <c r="B64" s="77" t="s">
        <v>182</v>
      </c>
      <c r="C64" s="128" t="s">
        <v>371</v>
      </c>
      <c r="D64" s="129"/>
      <c r="E64" s="33">
        <v>78175</v>
      </c>
      <c r="F64" s="33">
        <v>78175</v>
      </c>
      <c r="G64" s="55">
        <f t="shared" si="5"/>
        <v>0</v>
      </c>
    </row>
    <row r="65" spans="1:7" ht="12.75">
      <c r="A65" s="31" t="s">
        <v>51</v>
      </c>
      <c r="B65" s="77" t="s">
        <v>183</v>
      </c>
      <c r="C65" s="128" t="s">
        <v>357</v>
      </c>
      <c r="D65" s="129"/>
      <c r="E65" s="33">
        <v>2659987</v>
      </c>
      <c r="F65" s="33">
        <v>2659987</v>
      </c>
      <c r="G65" s="55">
        <f>E65-F65</f>
        <v>0</v>
      </c>
    </row>
    <row r="66" spans="1:7" ht="12.75">
      <c r="A66" s="31" t="s">
        <v>51</v>
      </c>
      <c r="B66" s="77" t="s">
        <v>183</v>
      </c>
      <c r="C66" s="128" t="s">
        <v>391</v>
      </c>
      <c r="D66" s="129"/>
      <c r="E66" s="33">
        <v>1787063</v>
      </c>
      <c r="F66" s="33"/>
      <c r="G66" s="55">
        <f>E66-F66</f>
        <v>1787063</v>
      </c>
    </row>
    <row r="67" spans="1:7" ht="12.75">
      <c r="A67" s="31" t="s">
        <v>51</v>
      </c>
      <c r="B67" s="77" t="s">
        <v>183</v>
      </c>
      <c r="C67" s="128" t="s">
        <v>401</v>
      </c>
      <c r="D67" s="129"/>
      <c r="E67" s="33">
        <v>13999977</v>
      </c>
      <c r="F67" s="33"/>
      <c r="G67" s="55">
        <f>E67-F67</f>
        <v>13999977</v>
      </c>
    </row>
    <row r="68" spans="1:7" ht="26.25" customHeight="1">
      <c r="A68" s="56" t="s">
        <v>98</v>
      </c>
      <c r="B68" s="76" t="s">
        <v>283</v>
      </c>
      <c r="C68" s="126" t="s">
        <v>244</v>
      </c>
      <c r="D68" s="127"/>
      <c r="E68" s="57">
        <f>E69+E70</f>
        <v>7411554.85</v>
      </c>
      <c r="F68" s="57">
        <f>F69+F70</f>
        <v>7411554.85</v>
      </c>
      <c r="G68" s="58">
        <f t="shared" si="5"/>
        <v>0</v>
      </c>
    </row>
    <row r="69" spans="1:7" ht="12.75">
      <c r="A69" s="25" t="s">
        <v>52</v>
      </c>
      <c r="B69" s="77" t="s">
        <v>284</v>
      </c>
      <c r="C69" s="124" t="s">
        <v>222</v>
      </c>
      <c r="D69" s="125"/>
      <c r="E69" s="26">
        <v>6781151.85</v>
      </c>
      <c r="F69" s="26">
        <v>6781151.85</v>
      </c>
      <c r="G69" s="42">
        <f t="shared" si="5"/>
        <v>0</v>
      </c>
    </row>
    <row r="70" spans="1:7" s="59" customFormat="1" ht="21">
      <c r="A70" s="56" t="s">
        <v>99</v>
      </c>
      <c r="B70" s="76" t="s">
        <v>285</v>
      </c>
      <c r="C70" s="126" t="s">
        <v>247</v>
      </c>
      <c r="D70" s="127"/>
      <c r="E70" s="57">
        <f>E71</f>
        <v>630403</v>
      </c>
      <c r="F70" s="57">
        <f>F71</f>
        <v>630403</v>
      </c>
      <c r="G70" s="58">
        <f t="shared" si="5"/>
        <v>0</v>
      </c>
    </row>
    <row r="71" spans="1:7" ht="12.75">
      <c r="A71" s="25" t="s">
        <v>52</v>
      </c>
      <c r="B71" s="77" t="s">
        <v>298</v>
      </c>
      <c r="C71" s="124" t="s">
        <v>223</v>
      </c>
      <c r="D71" s="125"/>
      <c r="E71" s="26">
        <v>630403</v>
      </c>
      <c r="F71" s="26">
        <v>630403</v>
      </c>
      <c r="G71" s="42">
        <f t="shared" si="5"/>
        <v>0</v>
      </c>
    </row>
    <row r="72" spans="1:7" ht="12.75">
      <c r="A72" s="23" t="s">
        <v>59</v>
      </c>
      <c r="B72" s="77" t="s">
        <v>299</v>
      </c>
      <c r="C72" s="130" t="s">
        <v>262</v>
      </c>
      <c r="D72" s="131"/>
      <c r="E72" s="24">
        <f>E77+E87+E99+E73</f>
        <v>69638071.64</v>
      </c>
      <c r="F72" s="24">
        <f>F77+F87+F99+F73</f>
        <v>56801058.9</v>
      </c>
      <c r="G72" s="54">
        <f t="shared" si="5"/>
        <v>12837012.740000002</v>
      </c>
    </row>
    <row r="73" spans="1:7" ht="12.75">
      <c r="A73" s="23" t="s">
        <v>294</v>
      </c>
      <c r="B73" s="77" t="s">
        <v>300</v>
      </c>
      <c r="C73" s="130" t="s">
        <v>296</v>
      </c>
      <c r="D73" s="131"/>
      <c r="E73" s="24">
        <f>E74+E75+E76</f>
        <v>2939577.48</v>
      </c>
      <c r="F73" s="24">
        <f>F74+F75+F76</f>
        <v>2939577.48</v>
      </c>
      <c r="G73" s="54">
        <f aca="true" t="shared" si="6" ref="G73:G86">E73-F73</f>
        <v>0</v>
      </c>
    </row>
    <row r="74" spans="1:7" ht="12.75">
      <c r="A74" s="25" t="s">
        <v>51</v>
      </c>
      <c r="B74" s="77" t="s">
        <v>301</v>
      </c>
      <c r="C74" s="128" t="s">
        <v>297</v>
      </c>
      <c r="D74" s="129"/>
      <c r="E74" s="33">
        <v>2343760.6</v>
      </c>
      <c r="F74" s="33">
        <v>2343760.6</v>
      </c>
      <c r="G74" s="55">
        <f t="shared" si="6"/>
        <v>0</v>
      </c>
    </row>
    <row r="75" spans="1:7" ht="12.75">
      <c r="A75" s="25" t="s">
        <v>52</v>
      </c>
      <c r="B75" s="77" t="s">
        <v>302</v>
      </c>
      <c r="C75" s="128" t="s">
        <v>359</v>
      </c>
      <c r="D75" s="129"/>
      <c r="E75" s="33">
        <v>99000</v>
      </c>
      <c r="F75" s="33">
        <v>99000</v>
      </c>
      <c r="G75" s="55">
        <f>E75-F75</f>
        <v>0</v>
      </c>
    </row>
    <row r="76" spans="1:7" ht="33.75">
      <c r="A76" s="31" t="s">
        <v>103</v>
      </c>
      <c r="B76" s="77" t="s">
        <v>303</v>
      </c>
      <c r="C76" s="128" t="s">
        <v>379</v>
      </c>
      <c r="D76" s="129"/>
      <c r="E76" s="33">
        <v>496816.88</v>
      </c>
      <c r="F76" s="33">
        <v>496816.88</v>
      </c>
      <c r="G76" s="55">
        <f t="shared" si="6"/>
        <v>0</v>
      </c>
    </row>
    <row r="77" spans="1:7" ht="12.75">
      <c r="A77" s="23" t="s">
        <v>60</v>
      </c>
      <c r="B77" s="75" t="s">
        <v>304</v>
      </c>
      <c r="C77" s="130" t="s">
        <v>249</v>
      </c>
      <c r="D77" s="131"/>
      <c r="E77" s="24">
        <f>SUM(E78:E86)</f>
        <v>33047855.38</v>
      </c>
      <c r="F77" s="24">
        <f>SUM(F78:F86)</f>
        <v>20291966.37</v>
      </c>
      <c r="G77" s="54">
        <f t="shared" si="6"/>
        <v>12755889.009999998</v>
      </c>
    </row>
    <row r="78" spans="1:7" ht="12.75">
      <c r="A78" s="31" t="s">
        <v>51</v>
      </c>
      <c r="B78" s="77" t="s">
        <v>305</v>
      </c>
      <c r="C78" s="124" t="s">
        <v>392</v>
      </c>
      <c r="D78" s="125"/>
      <c r="E78" s="26">
        <v>563387</v>
      </c>
      <c r="F78" s="26"/>
      <c r="G78" s="42">
        <f>E78-F78</f>
        <v>563387</v>
      </c>
    </row>
    <row r="79" spans="1:7" ht="12.75">
      <c r="A79" s="25" t="s">
        <v>52</v>
      </c>
      <c r="B79" s="77" t="s">
        <v>306</v>
      </c>
      <c r="C79" s="124" t="s">
        <v>403</v>
      </c>
      <c r="D79" s="125"/>
      <c r="E79" s="26">
        <v>2978100</v>
      </c>
      <c r="F79" s="26">
        <v>2978100</v>
      </c>
      <c r="G79" s="42"/>
    </row>
    <row r="80" spans="1:7" ht="12.75">
      <c r="A80" s="31" t="s">
        <v>51</v>
      </c>
      <c r="B80" s="77" t="s">
        <v>307</v>
      </c>
      <c r="C80" s="124" t="s">
        <v>402</v>
      </c>
      <c r="D80" s="125"/>
      <c r="E80" s="26">
        <v>10704363</v>
      </c>
      <c r="F80" s="26"/>
      <c r="G80" s="42">
        <f>E80-F80</f>
        <v>10704363</v>
      </c>
    </row>
    <row r="81" spans="1:7" ht="12.75">
      <c r="A81" s="25" t="s">
        <v>54</v>
      </c>
      <c r="B81" s="77" t="s">
        <v>308</v>
      </c>
      <c r="C81" s="128" t="s">
        <v>224</v>
      </c>
      <c r="D81" s="129"/>
      <c r="E81" s="33">
        <v>1000000</v>
      </c>
      <c r="F81" s="33"/>
      <c r="G81" s="42">
        <f>E81-F81</f>
        <v>1000000</v>
      </c>
    </row>
    <row r="82" spans="1:7" ht="12.75">
      <c r="A82" s="25" t="s">
        <v>106</v>
      </c>
      <c r="B82" s="75" t="s">
        <v>309</v>
      </c>
      <c r="C82" s="124" t="s">
        <v>295</v>
      </c>
      <c r="D82" s="125"/>
      <c r="E82" s="33">
        <v>439000</v>
      </c>
      <c r="F82" s="33">
        <v>439000</v>
      </c>
      <c r="G82" s="42">
        <f t="shared" si="6"/>
        <v>0</v>
      </c>
    </row>
    <row r="83" spans="1:7" ht="12.75">
      <c r="A83" s="25" t="s">
        <v>51</v>
      </c>
      <c r="B83" s="75" t="s">
        <v>310</v>
      </c>
      <c r="C83" s="124" t="s">
        <v>250</v>
      </c>
      <c r="D83" s="125"/>
      <c r="E83" s="26">
        <v>5470900</v>
      </c>
      <c r="F83" s="26">
        <v>5385657.4</v>
      </c>
      <c r="G83" s="42">
        <f t="shared" si="6"/>
        <v>85242.59999999963</v>
      </c>
    </row>
    <row r="84" spans="1:7" ht="12.75">
      <c r="A84" s="25" t="s">
        <v>52</v>
      </c>
      <c r="B84" s="75" t="s">
        <v>311</v>
      </c>
      <c r="C84" s="124" t="s">
        <v>346</v>
      </c>
      <c r="D84" s="125"/>
      <c r="E84" s="26">
        <v>2099000</v>
      </c>
      <c r="F84" s="26">
        <v>2050298.64</v>
      </c>
      <c r="G84" s="42">
        <f t="shared" si="6"/>
        <v>48701.3600000001</v>
      </c>
    </row>
    <row r="85" spans="1:7" ht="12.75">
      <c r="A85" s="25" t="s">
        <v>54</v>
      </c>
      <c r="B85" s="77" t="s">
        <v>312</v>
      </c>
      <c r="C85" s="124" t="s">
        <v>251</v>
      </c>
      <c r="D85" s="125"/>
      <c r="E85" s="26">
        <v>4000000</v>
      </c>
      <c r="F85" s="26">
        <v>3928514.5</v>
      </c>
      <c r="G85" s="55">
        <f t="shared" si="6"/>
        <v>71485.5</v>
      </c>
    </row>
    <row r="86" spans="1:7" ht="12.75">
      <c r="A86" s="25" t="s">
        <v>55</v>
      </c>
      <c r="B86" s="76" t="s">
        <v>313</v>
      </c>
      <c r="C86" s="124" t="s">
        <v>252</v>
      </c>
      <c r="D86" s="125"/>
      <c r="E86" s="26">
        <v>5793105.38</v>
      </c>
      <c r="F86" s="26">
        <v>5510395.83</v>
      </c>
      <c r="G86" s="55">
        <f t="shared" si="6"/>
        <v>282709.5499999998</v>
      </c>
    </row>
    <row r="87" spans="1:7" ht="12.75">
      <c r="A87" s="23" t="s">
        <v>61</v>
      </c>
      <c r="B87" s="77" t="s">
        <v>314</v>
      </c>
      <c r="C87" s="130" t="s">
        <v>261</v>
      </c>
      <c r="D87" s="131"/>
      <c r="E87" s="24">
        <f>E88+E92</f>
        <v>11650638.78</v>
      </c>
      <c r="F87" s="24">
        <f>F88+F92</f>
        <v>11569515.049999999</v>
      </c>
      <c r="G87" s="54">
        <f aca="true" t="shared" si="7" ref="G87:G103">E87-F87</f>
        <v>81123.73000000045</v>
      </c>
    </row>
    <row r="88" spans="1:7" s="59" customFormat="1" ht="15" customHeight="1">
      <c r="A88" s="56" t="s">
        <v>100</v>
      </c>
      <c r="B88" s="76" t="s">
        <v>315</v>
      </c>
      <c r="C88" s="126" t="s">
        <v>248</v>
      </c>
      <c r="D88" s="127"/>
      <c r="E88" s="57">
        <f>SUM(E89:E91)</f>
        <v>2000000</v>
      </c>
      <c r="F88" s="57">
        <f>SUM(F89:F91)</f>
        <v>1918876.27</v>
      </c>
      <c r="G88" s="54">
        <f t="shared" si="7"/>
        <v>81123.72999999998</v>
      </c>
    </row>
    <row r="89" spans="1:7" s="59" customFormat="1" ht="15" customHeight="1">
      <c r="A89" s="25" t="s">
        <v>50</v>
      </c>
      <c r="B89" s="76" t="s">
        <v>316</v>
      </c>
      <c r="C89" s="124" t="s">
        <v>234</v>
      </c>
      <c r="D89" s="125"/>
      <c r="E89" s="26">
        <v>1000000</v>
      </c>
      <c r="F89" s="26">
        <v>927249.16</v>
      </c>
      <c r="G89" s="42">
        <f t="shared" si="7"/>
        <v>72750.83999999997</v>
      </c>
    </row>
    <row r="90" spans="1:7" s="59" customFormat="1" ht="15" customHeight="1">
      <c r="A90" s="25" t="s">
        <v>51</v>
      </c>
      <c r="B90" s="77" t="s">
        <v>317</v>
      </c>
      <c r="C90" s="124" t="s">
        <v>235</v>
      </c>
      <c r="D90" s="125"/>
      <c r="E90" s="26">
        <v>867183.86</v>
      </c>
      <c r="F90" s="26">
        <v>858999.99</v>
      </c>
      <c r="G90" s="42">
        <f t="shared" si="7"/>
        <v>8183.869999999995</v>
      </c>
    </row>
    <row r="91" spans="1:7" s="68" customFormat="1" ht="12.75">
      <c r="A91" s="25" t="s">
        <v>55</v>
      </c>
      <c r="B91" s="77" t="s">
        <v>318</v>
      </c>
      <c r="C91" s="124" t="s">
        <v>236</v>
      </c>
      <c r="D91" s="125"/>
      <c r="E91" s="26">
        <v>132816.14</v>
      </c>
      <c r="F91" s="26">
        <v>132627.12</v>
      </c>
      <c r="G91" s="55">
        <f t="shared" si="7"/>
        <v>189.02000000001863</v>
      </c>
    </row>
    <row r="92" spans="1:7" s="68" customFormat="1" ht="15.75" customHeight="1">
      <c r="A92" s="56" t="s">
        <v>101</v>
      </c>
      <c r="B92" s="77" t="s">
        <v>319</v>
      </c>
      <c r="C92" s="126" t="s">
        <v>253</v>
      </c>
      <c r="D92" s="127"/>
      <c r="E92" s="57">
        <f>SUM(E93:E98)</f>
        <v>9650638.78</v>
      </c>
      <c r="F92" s="57">
        <f>SUM(F93:F98)</f>
        <v>9650638.78</v>
      </c>
      <c r="G92" s="54">
        <f t="shared" si="7"/>
        <v>0</v>
      </c>
    </row>
    <row r="93" spans="1:7" ht="12.75">
      <c r="A93" s="25" t="s">
        <v>106</v>
      </c>
      <c r="B93" s="77" t="s">
        <v>383</v>
      </c>
      <c r="C93" s="124" t="s">
        <v>233</v>
      </c>
      <c r="D93" s="125"/>
      <c r="E93" s="33">
        <v>1859832.81</v>
      </c>
      <c r="F93" s="33">
        <v>1859832.81</v>
      </c>
      <c r="G93" s="55">
        <f t="shared" si="7"/>
        <v>0</v>
      </c>
    </row>
    <row r="94" spans="1:7" ht="12.75">
      <c r="A94" s="25" t="s">
        <v>51</v>
      </c>
      <c r="B94" s="77" t="s">
        <v>320</v>
      </c>
      <c r="C94" s="124" t="s">
        <v>394</v>
      </c>
      <c r="D94" s="125"/>
      <c r="E94" s="33">
        <v>49500</v>
      </c>
      <c r="F94" s="33">
        <v>49500</v>
      </c>
      <c r="G94" s="55">
        <f t="shared" si="7"/>
        <v>0</v>
      </c>
    </row>
    <row r="95" spans="1:7" ht="12.75">
      <c r="A95" s="25" t="s">
        <v>52</v>
      </c>
      <c r="B95" s="77" t="s">
        <v>321</v>
      </c>
      <c r="C95" s="124" t="s">
        <v>380</v>
      </c>
      <c r="D95" s="125"/>
      <c r="E95" s="33">
        <v>52716.39</v>
      </c>
      <c r="F95" s="33">
        <v>52716.39</v>
      </c>
      <c r="G95" s="55">
        <f>E95-F95</f>
        <v>0</v>
      </c>
    </row>
    <row r="96" spans="1:7" ht="12.75">
      <c r="A96" s="25" t="s">
        <v>54</v>
      </c>
      <c r="B96" s="77" t="s">
        <v>404</v>
      </c>
      <c r="C96" s="124" t="s">
        <v>232</v>
      </c>
      <c r="D96" s="125"/>
      <c r="E96" s="33">
        <v>7602737.58</v>
      </c>
      <c r="F96" s="33">
        <v>7602737.58</v>
      </c>
      <c r="G96" s="42">
        <f t="shared" si="7"/>
        <v>0</v>
      </c>
    </row>
    <row r="97" spans="1:7" ht="12.75">
      <c r="A97" s="25" t="s">
        <v>55</v>
      </c>
      <c r="B97" s="77" t="s">
        <v>405</v>
      </c>
      <c r="C97" s="124" t="s">
        <v>393</v>
      </c>
      <c r="D97" s="125"/>
      <c r="E97" s="33">
        <v>68022</v>
      </c>
      <c r="F97" s="33">
        <v>68022</v>
      </c>
      <c r="G97" s="42">
        <f t="shared" si="7"/>
        <v>0</v>
      </c>
    </row>
    <row r="98" spans="1:7" ht="12.75">
      <c r="A98" s="31" t="s">
        <v>53</v>
      </c>
      <c r="B98" s="77" t="s">
        <v>384</v>
      </c>
      <c r="C98" s="124" t="s">
        <v>390</v>
      </c>
      <c r="D98" s="125"/>
      <c r="E98" s="33">
        <v>17830</v>
      </c>
      <c r="F98" s="33">
        <v>17830</v>
      </c>
      <c r="G98" s="42">
        <f>E98-F98</f>
        <v>0</v>
      </c>
    </row>
    <row r="99" spans="1:7" ht="22.5">
      <c r="A99" s="23" t="s">
        <v>147</v>
      </c>
      <c r="B99" s="77" t="s">
        <v>332</v>
      </c>
      <c r="C99" s="132" t="s">
        <v>260</v>
      </c>
      <c r="D99" s="133"/>
      <c r="E99" s="57">
        <f>E100</f>
        <v>22000000</v>
      </c>
      <c r="F99" s="57">
        <f>F100</f>
        <v>22000000</v>
      </c>
      <c r="G99" s="54">
        <f>E99-F99</f>
        <v>0</v>
      </c>
    </row>
    <row r="100" spans="1:7" ht="22.5">
      <c r="A100" s="25" t="s">
        <v>97</v>
      </c>
      <c r="B100" s="77" t="s">
        <v>333</v>
      </c>
      <c r="C100" s="128" t="s">
        <v>231</v>
      </c>
      <c r="D100" s="129"/>
      <c r="E100" s="26">
        <v>22000000</v>
      </c>
      <c r="F100" s="26">
        <v>22000000</v>
      </c>
      <c r="G100" s="55">
        <f t="shared" si="7"/>
        <v>0</v>
      </c>
    </row>
    <row r="101" spans="1:7" ht="12.75">
      <c r="A101" s="23" t="s">
        <v>71</v>
      </c>
      <c r="B101" s="76" t="s">
        <v>334</v>
      </c>
      <c r="C101" s="130" t="s">
        <v>259</v>
      </c>
      <c r="D101" s="131"/>
      <c r="E101" s="24">
        <f>E103+E104+E102</f>
        <v>9642781.16</v>
      </c>
      <c r="F101" s="24">
        <f>F103+F104+F102</f>
        <v>9642781.16</v>
      </c>
      <c r="G101" s="54">
        <f t="shared" si="7"/>
        <v>0</v>
      </c>
    </row>
    <row r="102" spans="1:7" ht="22.5">
      <c r="A102" s="25" t="s">
        <v>62</v>
      </c>
      <c r="B102" s="76" t="s">
        <v>335</v>
      </c>
      <c r="C102" s="124" t="s">
        <v>230</v>
      </c>
      <c r="D102" s="125"/>
      <c r="E102" s="26">
        <v>405000</v>
      </c>
      <c r="F102" s="26">
        <v>405000</v>
      </c>
      <c r="G102" s="80">
        <f t="shared" si="7"/>
        <v>0</v>
      </c>
    </row>
    <row r="103" spans="1:7" ht="24" customHeight="1">
      <c r="A103" s="25" t="s">
        <v>97</v>
      </c>
      <c r="B103" s="77" t="s">
        <v>336</v>
      </c>
      <c r="C103" s="124" t="s">
        <v>229</v>
      </c>
      <c r="D103" s="125"/>
      <c r="E103" s="33">
        <v>8135000</v>
      </c>
      <c r="F103" s="33">
        <v>8135000</v>
      </c>
      <c r="G103" s="55">
        <f t="shared" si="7"/>
        <v>0</v>
      </c>
    </row>
    <row r="104" spans="1:7" ht="22.5">
      <c r="A104" s="25" t="s">
        <v>356</v>
      </c>
      <c r="B104" s="76" t="s">
        <v>347</v>
      </c>
      <c r="C104" s="124" t="s">
        <v>355</v>
      </c>
      <c r="D104" s="125"/>
      <c r="E104" s="26">
        <v>1102781.16</v>
      </c>
      <c r="F104" s="26">
        <v>1102781.16</v>
      </c>
      <c r="G104" s="80">
        <f aca="true" t="shared" si="8" ref="G104:G109">E104-F104</f>
        <v>0</v>
      </c>
    </row>
    <row r="105" spans="1:7" ht="12.75">
      <c r="A105" s="23" t="s">
        <v>110</v>
      </c>
      <c r="B105" s="77" t="s">
        <v>348</v>
      </c>
      <c r="C105" s="130" t="s">
        <v>258</v>
      </c>
      <c r="D105" s="131"/>
      <c r="E105" s="30">
        <f>E106+E108</f>
        <v>450372</v>
      </c>
      <c r="F105" s="30">
        <f>F106+F108</f>
        <v>447372</v>
      </c>
      <c r="G105" s="54">
        <f t="shared" si="8"/>
        <v>3000</v>
      </c>
    </row>
    <row r="106" spans="1:7" ht="12.75">
      <c r="A106" s="56" t="s">
        <v>111</v>
      </c>
      <c r="B106" s="77" t="s">
        <v>349</v>
      </c>
      <c r="C106" s="126" t="s">
        <v>254</v>
      </c>
      <c r="D106" s="127"/>
      <c r="E106" s="57">
        <f>E107</f>
        <v>210372</v>
      </c>
      <c r="F106" s="57">
        <f>F107</f>
        <v>210372</v>
      </c>
      <c r="G106" s="54">
        <f t="shared" si="8"/>
        <v>0</v>
      </c>
    </row>
    <row r="107" spans="1:7" ht="22.5">
      <c r="A107" s="25" t="s">
        <v>113</v>
      </c>
      <c r="B107" s="77" t="s">
        <v>350</v>
      </c>
      <c r="C107" s="124" t="s">
        <v>228</v>
      </c>
      <c r="D107" s="125"/>
      <c r="E107" s="26">
        <v>210372</v>
      </c>
      <c r="F107" s="26">
        <v>210372</v>
      </c>
      <c r="G107" s="55">
        <f t="shared" si="8"/>
        <v>0</v>
      </c>
    </row>
    <row r="108" spans="1:7" ht="12.75">
      <c r="A108" s="56" t="s">
        <v>112</v>
      </c>
      <c r="B108" s="77" t="s">
        <v>351</v>
      </c>
      <c r="C108" s="126" t="s">
        <v>257</v>
      </c>
      <c r="D108" s="127"/>
      <c r="E108" s="57">
        <f>E109</f>
        <v>240000</v>
      </c>
      <c r="F108" s="57">
        <f>F109</f>
        <v>237000</v>
      </c>
      <c r="G108" s="54">
        <f t="shared" si="8"/>
        <v>3000</v>
      </c>
    </row>
    <row r="109" spans="1:7" ht="12.75">
      <c r="A109" s="25" t="s">
        <v>107</v>
      </c>
      <c r="B109" s="77" t="s">
        <v>406</v>
      </c>
      <c r="C109" s="124" t="s">
        <v>227</v>
      </c>
      <c r="D109" s="125"/>
      <c r="E109" s="26">
        <v>240000</v>
      </c>
      <c r="F109" s="26">
        <v>237000</v>
      </c>
      <c r="G109" s="55">
        <f t="shared" si="8"/>
        <v>3000</v>
      </c>
    </row>
    <row r="110" spans="1:7" ht="22.5">
      <c r="A110" s="23" t="s">
        <v>93</v>
      </c>
      <c r="B110" s="77" t="s">
        <v>407</v>
      </c>
      <c r="C110" s="130" t="s">
        <v>256</v>
      </c>
      <c r="D110" s="131"/>
      <c r="E110" s="24">
        <f>E111</f>
        <v>40500</v>
      </c>
      <c r="F110" s="24">
        <f>F111</f>
        <v>40500</v>
      </c>
      <c r="G110" s="54">
        <f>E110-F110</f>
        <v>0</v>
      </c>
    </row>
    <row r="111" spans="1:7" ht="12.75">
      <c r="A111" s="25" t="s">
        <v>53</v>
      </c>
      <c r="B111" s="77" t="s">
        <v>408</v>
      </c>
      <c r="C111" s="124" t="s">
        <v>226</v>
      </c>
      <c r="D111" s="125"/>
      <c r="E111" s="26">
        <v>40500</v>
      </c>
      <c r="F111" s="26">
        <v>40500</v>
      </c>
      <c r="G111" s="55">
        <f>E111-F111</f>
        <v>0</v>
      </c>
    </row>
    <row r="112" spans="1:7" ht="22.5">
      <c r="A112" s="23" t="s">
        <v>109</v>
      </c>
      <c r="B112" s="83">
        <v>298</v>
      </c>
      <c r="C112" s="130" t="s">
        <v>255</v>
      </c>
      <c r="D112" s="131"/>
      <c r="E112" s="82">
        <f>E113</f>
        <v>2039000</v>
      </c>
      <c r="F112" s="82">
        <f>F113</f>
        <v>2039000</v>
      </c>
      <c r="G112" s="54">
        <f>E112-F112</f>
        <v>0</v>
      </c>
    </row>
    <row r="113" spans="1:7" ht="22.5">
      <c r="A113" s="25" t="s">
        <v>97</v>
      </c>
      <c r="B113" s="83">
        <v>299</v>
      </c>
      <c r="C113" s="128" t="s">
        <v>225</v>
      </c>
      <c r="D113" s="129"/>
      <c r="E113" s="44">
        <v>2039000</v>
      </c>
      <c r="F113" s="44">
        <v>2039000</v>
      </c>
      <c r="G113" s="55">
        <f>E113-F113</f>
        <v>0</v>
      </c>
    </row>
    <row r="114" spans="1:7" ht="12.75">
      <c r="A114" s="23" t="s">
        <v>63</v>
      </c>
      <c r="B114" s="23"/>
      <c r="C114" s="130" t="s">
        <v>32</v>
      </c>
      <c r="D114" s="131"/>
      <c r="E114" s="85">
        <f>'Доходы 1'!D19-Расходы1!E13</f>
        <v>-6696664.729999989</v>
      </c>
      <c r="F114" s="85">
        <f>'Доходы 1'!F19-Расходы1!F13</f>
        <v>21588733.570000023</v>
      </c>
      <c r="G114" s="87"/>
    </row>
    <row r="115" ht="12.75">
      <c r="B115" s="86"/>
    </row>
    <row r="116" ht="12.75">
      <c r="B116" s="86"/>
    </row>
    <row r="117" ht="12.75">
      <c r="B117" s="86"/>
    </row>
  </sheetData>
  <sheetProtection/>
  <mergeCells count="109">
    <mergeCell ref="C112:D112"/>
    <mergeCell ref="C71:D71"/>
    <mergeCell ref="C75:D75"/>
    <mergeCell ref="C88:D88"/>
    <mergeCell ref="C89:D89"/>
    <mergeCell ref="C80:D80"/>
    <mergeCell ref="C104:D104"/>
    <mergeCell ref="C103:D103"/>
    <mergeCell ref="C95:D95"/>
    <mergeCell ref="C91:D91"/>
    <mergeCell ref="C78:D78"/>
    <mergeCell ref="C105:D105"/>
    <mergeCell ref="C111:D111"/>
    <mergeCell ref="C46:D46"/>
    <mergeCell ref="C56:D56"/>
    <mergeCell ref="C54:D54"/>
    <mergeCell ref="C61:D61"/>
    <mergeCell ref="C52:D52"/>
    <mergeCell ref="C53:D53"/>
    <mergeCell ref="C48:D48"/>
    <mergeCell ref="C67:D67"/>
    <mergeCell ref="C59:D59"/>
    <mergeCell ref="C69:D69"/>
    <mergeCell ref="C113:D113"/>
    <mergeCell ref="C114:D114"/>
    <mergeCell ref="C109:D109"/>
    <mergeCell ref="C110:D110"/>
    <mergeCell ref="C100:D100"/>
    <mergeCell ref="C77:D77"/>
    <mergeCell ref="C84:D84"/>
    <mergeCell ref="C57:D57"/>
    <mergeCell ref="C47:D47"/>
    <mergeCell ref="C43:D43"/>
    <mergeCell ref="C50:D50"/>
    <mergeCell ref="C45:D45"/>
    <mergeCell ref="C64:D64"/>
    <mergeCell ref="C62:D62"/>
    <mergeCell ref="C55:D55"/>
    <mergeCell ref="C58:D58"/>
    <mergeCell ref="C15:D15"/>
    <mergeCell ref="C31:D31"/>
    <mergeCell ref="C17:D17"/>
    <mergeCell ref="C27:D27"/>
    <mergeCell ref="C20:D20"/>
    <mergeCell ref="C30:D30"/>
    <mergeCell ref="C26:D26"/>
    <mergeCell ref="C22:D22"/>
    <mergeCell ref="C24:D24"/>
    <mergeCell ref="C23:D23"/>
    <mergeCell ref="C36:D36"/>
    <mergeCell ref="A2:E2"/>
    <mergeCell ref="A4:A11"/>
    <mergeCell ref="C4:D11"/>
    <mergeCell ref="E4:E11"/>
    <mergeCell ref="C19:D19"/>
    <mergeCell ref="C18:D18"/>
    <mergeCell ref="C16:D16"/>
    <mergeCell ref="C21:D21"/>
    <mergeCell ref="C25:D25"/>
    <mergeCell ref="G4:G9"/>
    <mergeCell ref="C12:D12"/>
    <mergeCell ref="C14:D14"/>
    <mergeCell ref="C13:D13"/>
    <mergeCell ref="F4:F9"/>
    <mergeCell ref="C41:D41"/>
    <mergeCell ref="C34:D34"/>
    <mergeCell ref="C38:D38"/>
    <mergeCell ref="C35:D35"/>
    <mergeCell ref="C37:D37"/>
    <mergeCell ref="C28:D28"/>
    <mergeCell ref="C29:D29"/>
    <mergeCell ref="C32:D32"/>
    <mergeCell ref="C33:D33"/>
    <mergeCell ref="C51:D51"/>
    <mergeCell ref="C76:D76"/>
    <mergeCell ref="C44:D44"/>
    <mergeCell ref="C42:D42"/>
    <mergeCell ref="C49:D49"/>
    <mergeCell ref="C40:D40"/>
    <mergeCell ref="C39:D39"/>
    <mergeCell ref="C108:D108"/>
    <mergeCell ref="C86:D86"/>
    <mergeCell ref="C107:D107"/>
    <mergeCell ref="C87:D87"/>
    <mergeCell ref="C106:D106"/>
    <mergeCell ref="C60:D60"/>
    <mergeCell ref="C98:D98"/>
    <mergeCell ref="C99:D99"/>
    <mergeCell ref="C63:D63"/>
    <mergeCell ref="C65:D65"/>
    <mergeCell ref="C83:D83"/>
    <mergeCell ref="C74:D74"/>
    <mergeCell ref="C82:D82"/>
    <mergeCell ref="C90:D90"/>
    <mergeCell ref="C72:D72"/>
    <mergeCell ref="C85:D85"/>
    <mergeCell ref="C70:D70"/>
    <mergeCell ref="C68:D68"/>
    <mergeCell ref="C66:D66"/>
    <mergeCell ref="C79:D79"/>
    <mergeCell ref="C94:D94"/>
    <mergeCell ref="C102:D102"/>
    <mergeCell ref="C92:D92"/>
    <mergeCell ref="C81:D81"/>
    <mergeCell ref="C73:D73"/>
    <mergeCell ref="C101:D101"/>
    <mergeCell ref="C96:D96"/>
    <mergeCell ref="C97:D97"/>
    <mergeCell ref="C93:D93"/>
  </mergeCells>
  <conditionalFormatting sqref="F14 E114:F114 G13:G21 G64 G51:G54 G43:G45 G25:G41 G77 G68:G74 G96:G97 G99:G101 G56:G62 G103:G113 G80:G94">
    <cfRule type="cellIs" priority="80" dxfId="29" operator="equal" stopIfTrue="1">
      <formula>0</formula>
    </cfRule>
  </conditionalFormatting>
  <conditionalFormatting sqref="G22:G23">
    <cfRule type="cellIs" priority="20" dxfId="29" operator="equal" stopIfTrue="1">
      <formula>0</formula>
    </cfRule>
  </conditionalFormatting>
  <conditionalFormatting sqref="G24">
    <cfRule type="cellIs" priority="19" dxfId="29" operator="equal" stopIfTrue="1">
      <formula>0</formula>
    </cfRule>
  </conditionalFormatting>
  <conditionalFormatting sqref="G63">
    <cfRule type="cellIs" priority="18" dxfId="29" operator="equal" stopIfTrue="1">
      <formula>0</formula>
    </cfRule>
  </conditionalFormatting>
  <conditionalFormatting sqref="G46">
    <cfRule type="cellIs" priority="15" dxfId="29" operator="equal" stopIfTrue="1">
      <formula>0</formula>
    </cfRule>
  </conditionalFormatting>
  <conditionalFormatting sqref="G42">
    <cfRule type="cellIs" priority="14" dxfId="29" operator="equal" stopIfTrue="1">
      <formula>0</formula>
    </cfRule>
  </conditionalFormatting>
  <conditionalFormatting sqref="G47:G50">
    <cfRule type="cellIs" priority="13" dxfId="29" operator="equal" stopIfTrue="1">
      <formula>0</formula>
    </cfRule>
  </conditionalFormatting>
  <conditionalFormatting sqref="G102">
    <cfRule type="cellIs" priority="11" dxfId="29" operator="equal" stopIfTrue="1">
      <formula>0</formula>
    </cfRule>
  </conditionalFormatting>
  <conditionalFormatting sqref="G75">
    <cfRule type="cellIs" priority="10" dxfId="29" operator="equal" stopIfTrue="1">
      <formula>0</formula>
    </cfRule>
  </conditionalFormatting>
  <conditionalFormatting sqref="G65">
    <cfRule type="cellIs" priority="9" dxfId="29" operator="equal" stopIfTrue="1">
      <formula>0</formula>
    </cfRule>
  </conditionalFormatting>
  <conditionalFormatting sqref="G55">
    <cfRule type="cellIs" priority="7" dxfId="29" operator="equal" stopIfTrue="1">
      <formula>0</formula>
    </cfRule>
  </conditionalFormatting>
  <conditionalFormatting sqref="G95">
    <cfRule type="cellIs" priority="6" dxfId="29" operator="equal" stopIfTrue="1">
      <formula>0</formula>
    </cfRule>
  </conditionalFormatting>
  <conditionalFormatting sqref="G76">
    <cfRule type="cellIs" priority="5" dxfId="29" operator="equal" stopIfTrue="1">
      <formula>0</formula>
    </cfRule>
  </conditionalFormatting>
  <conditionalFormatting sqref="G98">
    <cfRule type="cellIs" priority="4" dxfId="29" operator="equal" stopIfTrue="1">
      <formula>0</formula>
    </cfRule>
  </conditionalFormatting>
  <conditionalFormatting sqref="G66">
    <cfRule type="cellIs" priority="3" dxfId="29" operator="equal" stopIfTrue="1">
      <formula>0</formula>
    </cfRule>
  </conditionalFormatting>
  <conditionalFormatting sqref="G78:G79">
    <cfRule type="cellIs" priority="2" dxfId="29" operator="equal" stopIfTrue="1">
      <formula>0</formula>
    </cfRule>
  </conditionalFormatting>
  <conditionalFormatting sqref="G67">
    <cfRule type="cellIs" priority="1" dxfId="29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tabSelected="1" zoomScalePageLayoutView="0" workbookViewId="0" topLeftCell="A1">
      <selection activeCell="E24" sqref="E24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3" t="s">
        <v>18</v>
      </c>
      <c r="B1" s="153"/>
      <c r="C1" s="153"/>
      <c r="D1" s="153"/>
      <c r="E1" s="153"/>
      <c r="F1" s="153"/>
    </row>
    <row r="2" spans="1:6" ht="12.75" customHeight="1">
      <c r="A2" s="138" t="s">
        <v>187</v>
      </c>
      <c r="B2" s="138"/>
      <c r="C2" s="138"/>
      <c r="D2" s="138"/>
      <c r="E2" s="138"/>
      <c r="F2" s="13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97" t="s">
        <v>10</v>
      </c>
      <c r="C4" s="97" t="s">
        <v>24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5"/>
      <c r="B5" s="98"/>
      <c r="C5" s="98"/>
      <c r="D5" s="112"/>
      <c r="E5" s="112"/>
      <c r="F5" s="109"/>
    </row>
    <row r="6" spans="1:6" ht="6" customHeight="1">
      <c r="A6" s="105"/>
      <c r="B6" s="98"/>
      <c r="C6" s="98"/>
      <c r="D6" s="112"/>
      <c r="E6" s="112"/>
      <c r="F6" s="109"/>
    </row>
    <row r="7" spans="1:6" ht="4.5" customHeight="1">
      <c r="A7" s="105"/>
      <c r="B7" s="98"/>
      <c r="C7" s="98"/>
      <c r="D7" s="112"/>
      <c r="E7" s="112"/>
      <c r="F7" s="109"/>
    </row>
    <row r="8" spans="1:6" ht="6" customHeight="1">
      <c r="A8" s="105"/>
      <c r="B8" s="98"/>
      <c r="C8" s="98"/>
      <c r="D8" s="112"/>
      <c r="E8" s="112"/>
      <c r="F8" s="109"/>
    </row>
    <row r="9" spans="1:6" ht="6" customHeight="1">
      <c r="A9" s="105"/>
      <c r="B9" s="98"/>
      <c r="C9" s="98"/>
      <c r="D9" s="112"/>
      <c r="E9" s="112"/>
      <c r="F9" s="109"/>
    </row>
    <row r="10" spans="1:6" ht="18" customHeight="1">
      <c r="A10" s="106"/>
      <c r="B10" s="99"/>
      <c r="C10" s="99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78" t="s">
        <v>185</v>
      </c>
      <c r="B12" s="32" t="s">
        <v>64</v>
      </c>
      <c r="C12" s="32" t="s">
        <v>32</v>
      </c>
      <c r="D12" s="33">
        <f>D19</f>
        <v>6696664.729999989</v>
      </c>
      <c r="E12" s="33">
        <f>E19</f>
        <v>-21588733.570000008</v>
      </c>
      <c r="F12" s="33">
        <f>D12-E12</f>
        <v>28285398.299999997</v>
      </c>
    </row>
    <row r="13" spans="1:6" ht="35.25" customHeight="1">
      <c r="A13" s="31" t="s">
        <v>192</v>
      </c>
      <c r="B13" s="32" t="s">
        <v>65</v>
      </c>
      <c r="C13" s="32" t="s">
        <v>32</v>
      </c>
      <c r="D13" s="30"/>
      <c r="E13" s="30"/>
      <c r="F13" s="30">
        <f>D13-E13</f>
        <v>0</v>
      </c>
    </row>
    <row r="14" spans="1:6" ht="12.75">
      <c r="A14" s="31" t="s">
        <v>184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8" t="s">
        <v>186</v>
      </c>
      <c r="B16" s="32" t="s">
        <v>66</v>
      </c>
      <c r="C16" s="32" t="s">
        <v>32</v>
      </c>
      <c r="D16" s="30"/>
      <c r="E16" s="30"/>
      <c r="F16" s="30">
        <f>D16-E16</f>
        <v>0</v>
      </c>
    </row>
    <row r="17" spans="1:6" ht="12.75">
      <c r="A17" s="31" t="s">
        <v>184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9" t="s">
        <v>67</v>
      </c>
      <c r="B19" s="32" t="s">
        <v>68</v>
      </c>
      <c r="C19" s="29" t="s">
        <v>31</v>
      </c>
      <c r="D19" s="33">
        <f>D20+D22</f>
        <v>6696664.729999989</v>
      </c>
      <c r="E19" s="33">
        <f>E20+E22</f>
        <v>-21588733.570000008</v>
      </c>
      <c r="F19" s="33"/>
    </row>
    <row r="20" spans="1:6" ht="12.75">
      <c r="A20" s="159" t="s">
        <v>189</v>
      </c>
      <c r="B20" s="151" t="s">
        <v>69</v>
      </c>
      <c r="C20" s="151" t="s">
        <v>73</v>
      </c>
      <c r="D20" s="155">
        <f>-'Доходы 1'!D19:E19</f>
        <v>-129235974</v>
      </c>
      <c r="E20" s="155">
        <v>-135097503.37</v>
      </c>
      <c r="F20" s="157" t="s">
        <v>32</v>
      </c>
    </row>
    <row r="21" spans="1:6" ht="12.75" customHeight="1">
      <c r="A21" s="160"/>
      <c r="B21" s="152"/>
      <c r="C21" s="152"/>
      <c r="D21" s="156"/>
      <c r="E21" s="156"/>
      <c r="F21" s="158"/>
    </row>
    <row r="22" spans="1:6" ht="12.75" customHeight="1">
      <c r="A22" s="159" t="s">
        <v>188</v>
      </c>
      <c r="B22" s="151" t="s">
        <v>70</v>
      </c>
      <c r="C22" s="151" t="s">
        <v>72</v>
      </c>
      <c r="D22" s="155">
        <f>Расходы1!E13</f>
        <v>135932638.73</v>
      </c>
      <c r="E22" s="155">
        <v>113508769.8</v>
      </c>
      <c r="F22" s="157" t="s">
        <v>32</v>
      </c>
    </row>
    <row r="23" spans="1:6" ht="12.75" customHeight="1">
      <c r="A23" s="160"/>
      <c r="B23" s="152"/>
      <c r="C23" s="152"/>
      <c r="D23" s="156"/>
      <c r="E23" s="156"/>
      <c r="F23" s="158"/>
    </row>
    <row r="26" ht="12.75">
      <c r="A26" s="62"/>
    </row>
    <row r="27" ht="12.75">
      <c r="A27" s="63"/>
    </row>
    <row r="28" spans="1:5" ht="12.75">
      <c r="A28" s="64" t="s">
        <v>115</v>
      </c>
      <c r="B28" s="64"/>
      <c r="C28" s="67"/>
      <c r="D28" s="64"/>
      <c r="E28" s="67" t="s">
        <v>116</v>
      </c>
    </row>
    <row r="29" spans="1:5" ht="12.75">
      <c r="A29" s="150" t="s">
        <v>121</v>
      </c>
      <c r="B29" s="150"/>
      <c r="C29" s="150"/>
      <c r="D29" s="150"/>
      <c r="E29" s="65" t="s">
        <v>117</v>
      </c>
    </row>
    <row r="30" spans="1:5" ht="12.75">
      <c r="A30" s="64" t="s">
        <v>190</v>
      </c>
      <c r="B30" s="154"/>
      <c r="C30" s="148"/>
      <c r="D30" s="154"/>
      <c r="E30" s="148" t="s">
        <v>120</v>
      </c>
    </row>
    <row r="31" spans="1:5" ht="12.75">
      <c r="A31" s="64" t="s">
        <v>118</v>
      </c>
      <c r="B31" s="154"/>
      <c r="C31" s="149"/>
      <c r="D31" s="154"/>
      <c r="E31" s="149"/>
    </row>
    <row r="32" spans="1:5" ht="12.75">
      <c r="A32" s="150" t="s">
        <v>122</v>
      </c>
      <c r="B32" s="150"/>
      <c r="C32" s="150"/>
      <c r="D32" s="150"/>
      <c r="E32" s="65" t="s">
        <v>117</v>
      </c>
    </row>
    <row r="33" spans="1:5" ht="12.75">
      <c r="A33" s="64" t="s">
        <v>119</v>
      </c>
      <c r="B33" s="64"/>
      <c r="C33" s="67"/>
      <c r="D33" s="64"/>
      <c r="E33" s="67" t="s">
        <v>120</v>
      </c>
    </row>
    <row r="34" spans="1:5" ht="12.75">
      <c r="A34" s="150" t="s">
        <v>123</v>
      </c>
      <c r="B34" s="150"/>
      <c r="C34" s="150"/>
      <c r="D34" s="150"/>
      <c r="E34" s="65" t="s">
        <v>117</v>
      </c>
    </row>
    <row r="35" spans="1:5" ht="12.75">
      <c r="A35" s="65"/>
      <c r="B35" s="65"/>
      <c r="C35" s="65"/>
      <c r="D35" s="65"/>
      <c r="E35" s="65"/>
    </row>
    <row r="36" spans="1:5" ht="12.75">
      <c r="A36" s="66" t="s">
        <v>409</v>
      </c>
      <c r="B36" s="65"/>
      <c r="C36" s="65"/>
      <c r="D36" s="65"/>
      <c r="E36" s="65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29" operator="equal" stopIfTrue="1">
      <formula>0</formula>
    </cfRule>
  </conditionalFormatting>
  <conditionalFormatting sqref="E22">
    <cfRule type="cellIs" priority="1" dxfId="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2015-01-23T10:32:10Z</cp:lastPrinted>
  <dcterms:created xsi:type="dcterms:W3CDTF">1999-06-18T11:49:53Z</dcterms:created>
  <dcterms:modified xsi:type="dcterms:W3CDTF">2015-01-23T10:33:15Z</dcterms:modified>
  <cp:category/>
  <cp:version/>
  <cp:contentType/>
  <cp:contentStatus/>
</cp:coreProperties>
</file>